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00" windowWidth="17895" windowHeight="7455" activeTab="1"/>
  </bookViews>
  <sheets>
    <sheet name="Cashflow" sheetId="15" r:id="rId1"/>
    <sheet name="Balance" sheetId="24" r:id="rId2"/>
    <sheet name="P&amp;L by Program" sheetId="8" r:id="rId3"/>
    <sheet name="P&amp;L Summary" sheetId="18" r:id="rId4"/>
    <sheet name="Sum Func Exp" sheetId="6" r:id="rId5"/>
    <sheet name="Detailed Income" sheetId="20" r:id="rId6"/>
    <sheet name="Detailed Expenses" sheetId="17" r:id="rId7"/>
    <sheet name="Salaries Only" sheetId="19" r:id="rId8"/>
    <sheet name="Explanation" sheetId="21" r:id="rId9"/>
  </sheets>
  <externalReferences>
    <externalReference r:id="rId10"/>
    <externalReference r:id="rId11"/>
    <externalReference r:id="rId12"/>
  </externalReferences>
  <definedNames>
    <definedName name="_xlnm._FilterDatabase" localSheetId="6" hidden="1">'Detailed Expenses'!$G$1:$G$577</definedName>
    <definedName name="_xlnm._FilterDatabase" localSheetId="8" hidden="1">Explanation!$A$4:$A$30</definedName>
  </definedNames>
  <calcPr calcId="124519" iterate="1"/>
</workbook>
</file>

<file path=xl/calcChain.xml><?xml version="1.0" encoding="utf-8"?>
<calcChain xmlns="http://schemas.openxmlformats.org/spreadsheetml/2006/main">
  <c r="L45" i="8"/>
  <c r="E351" i="17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167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45"/>
  <c r="D46"/>
  <c r="D47"/>
  <c r="D48"/>
  <c r="D49"/>
  <c r="D50"/>
  <c r="D51"/>
  <c r="D52"/>
  <c r="D53"/>
  <c r="D54"/>
  <c r="D55"/>
  <c r="D56"/>
  <c r="D57"/>
  <c r="D58"/>
  <c r="E59"/>
  <c r="E60"/>
  <c r="E61"/>
  <c r="E62"/>
  <c r="E63"/>
  <c r="E64"/>
  <c r="E65"/>
  <c r="E66"/>
  <c r="E67"/>
  <c r="E68"/>
  <c r="E69"/>
  <c r="E70"/>
  <c r="E71"/>
  <c r="E72"/>
  <c r="D73"/>
  <c r="D74"/>
  <c r="D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9"/>
  <c r="E170"/>
  <c r="E174"/>
  <c r="E176"/>
  <c r="E177"/>
  <c r="E178"/>
  <c r="E179"/>
  <c r="E180"/>
  <c r="E181"/>
  <c r="E182"/>
  <c r="E183"/>
  <c r="E184"/>
  <c r="E185"/>
  <c r="E186"/>
  <c r="E187"/>
  <c r="E188"/>
  <c r="E189"/>
  <c r="E190"/>
  <c r="E191"/>
  <c r="E196"/>
  <c r="E201"/>
  <c r="D202"/>
  <c r="D203"/>
  <c r="D204"/>
  <c r="D205"/>
  <c r="D206"/>
  <c r="D207"/>
  <c r="D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D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2"/>
  <c r="E353"/>
  <c r="E354"/>
  <c r="E355"/>
  <c r="E356"/>
  <c r="E357"/>
  <c r="D358"/>
  <c r="D359"/>
  <c r="D360"/>
  <c r="D361"/>
  <c r="D362"/>
  <c r="D363"/>
  <c r="D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D496"/>
  <c r="D497"/>
  <c r="E498"/>
  <c r="E499"/>
  <c r="E500"/>
  <c r="E501"/>
  <c r="E502"/>
  <c r="E503"/>
  <c r="E504"/>
  <c r="E505"/>
  <c r="E506"/>
  <c r="E507"/>
  <c r="E508"/>
  <c r="E509"/>
  <c r="E510"/>
  <c r="E511"/>
  <c r="D516"/>
  <c r="D517"/>
  <c r="E518"/>
  <c r="D519"/>
  <c r="E546" l="1"/>
  <c r="C18" i="24"/>
  <c r="C13"/>
  <c r="G51" i="8" l="1"/>
  <c r="E7" i="20" l="1"/>
  <c r="D6"/>
  <c r="E10" i="19"/>
  <c r="E6"/>
  <c r="E5"/>
  <c r="E8"/>
  <c r="E7"/>
  <c r="E9"/>
  <c r="E4" l="1"/>
  <c r="E3"/>
  <c r="E2"/>
  <c r="F13"/>
  <c r="G10"/>
  <c r="E11" i="21"/>
  <c r="E26"/>
  <c r="E10"/>
  <c r="E25"/>
  <c r="E28"/>
  <c r="E30"/>
  <c r="E6"/>
  <c r="E5"/>
  <c r="E27"/>
  <c r="E16"/>
  <c r="E19"/>
  <c r="E23"/>
  <c r="E29"/>
  <c r="E24"/>
  <c r="E22"/>
  <c r="E21"/>
  <c r="E20"/>
  <c r="E18"/>
  <c r="E17"/>
  <c r="E15"/>
  <c r="E13"/>
  <c r="E12"/>
  <c r="E8"/>
  <c r="E9"/>
  <c r="E7"/>
  <c r="E14"/>
  <c r="H51" i="18"/>
  <c r="H9"/>
  <c r="H9" i="8"/>
  <c r="D4" i="20"/>
  <c r="D5"/>
  <c r="D3"/>
  <c r="D2"/>
  <c r="G7" i="19"/>
  <c r="E31" i="21" l="1"/>
  <c r="G9" i="19"/>
  <c r="G8"/>
  <c r="G3"/>
  <c r="L45" i="18"/>
  <c r="G13" i="19" l="1"/>
  <c r="G2"/>
  <c r="G6"/>
  <c r="G5"/>
  <c r="G4"/>
  <c r="K51" i="18"/>
  <c r="K9"/>
  <c r="K54" s="1"/>
  <c r="D51"/>
  <c r="D9"/>
  <c r="D54" s="1"/>
  <c r="D9" i="8"/>
  <c r="J51" i="18" l="1"/>
  <c r="I51"/>
  <c r="G51"/>
  <c r="F51"/>
  <c r="E51"/>
  <c r="C51"/>
  <c r="L49"/>
  <c r="L48"/>
  <c r="L47"/>
  <c r="L46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J9"/>
  <c r="J54" s="1"/>
  <c r="I9"/>
  <c r="I54" s="1"/>
  <c r="G9"/>
  <c r="G54" s="1"/>
  <c r="F9"/>
  <c r="F54" s="1"/>
  <c r="E9"/>
  <c r="E54" s="1"/>
  <c r="C9"/>
  <c r="C54" s="1"/>
  <c r="L7"/>
  <c r="L6"/>
  <c r="L5"/>
  <c r="L4"/>
  <c r="L3"/>
  <c r="L2"/>
  <c r="C5" i="15"/>
  <c r="C8" s="1"/>
  <c r="C9"/>
  <c r="E4"/>
  <c r="D4"/>
  <c r="E3"/>
  <c r="E5" s="1"/>
  <c r="E8" s="1"/>
  <c r="D3"/>
  <c r="D5" s="1"/>
  <c r="D8" s="1"/>
  <c r="D9" l="1"/>
  <c r="E2" s="1"/>
  <c r="E9" s="1"/>
  <c r="F2" s="1"/>
  <c r="C17" i="24"/>
  <c r="L9" i="18"/>
  <c r="H10" s="1"/>
  <c r="C10"/>
  <c r="E10"/>
  <c r="F10"/>
  <c r="G10"/>
  <c r="I10"/>
  <c r="J10"/>
  <c r="L51"/>
  <c r="H52" s="1"/>
  <c r="D51" i="8"/>
  <c r="C6" i="6" s="1"/>
  <c r="K51" i="8"/>
  <c r="C12" i="6" s="1"/>
  <c r="J51" i="8"/>
  <c r="C11" i="6" s="1"/>
  <c r="I51" i="8"/>
  <c r="C13" i="6" s="1"/>
  <c r="C3"/>
  <c r="F51" i="8"/>
  <c r="C4" i="6" s="1"/>
  <c r="E51" i="8"/>
  <c r="C2" i="6" s="1"/>
  <c r="C51" i="8"/>
  <c r="C5" i="6" s="1"/>
  <c r="L49" i="8"/>
  <c r="L48"/>
  <c r="L47"/>
  <c r="L46"/>
  <c r="L44"/>
  <c r="L43"/>
  <c r="L40"/>
  <c r="L42"/>
  <c r="L41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K9"/>
  <c r="K54" s="1"/>
  <c r="J9"/>
  <c r="J54" s="1"/>
  <c r="I9"/>
  <c r="I54" s="1"/>
  <c r="G9"/>
  <c r="G54" s="1"/>
  <c r="F9"/>
  <c r="F54" s="1"/>
  <c r="E9"/>
  <c r="E54" s="1"/>
  <c r="C9"/>
  <c r="C54" s="1"/>
  <c r="L7"/>
  <c r="L6"/>
  <c r="L5"/>
  <c r="L4"/>
  <c r="L3"/>
  <c r="L2"/>
  <c r="C14" i="6"/>
  <c r="D12"/>
  <c r="D11"/>
  <c r="D52" i="18" l="1"/>
  <c r="K52"/>
  <c r="D10"/>
  <c r="K10"/>
  <c r="D54" i="8"/>
  <c r="L52" i="18"/>
  <c r="M51"/>
  <c r="M50"/>
  <c r="L54"/>
  <c r="L10"/>
  <c r="M9"/>
  <c r="J52"/>
  <c r="I52"/>
  <c r="G52"/>
  <c r="F52"/>
  <c r="E52"/>
  <c r="C52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7"/>
  <c r="M6"/>
  <c r="M5"/>
  <c r="M4"/>
  <c r="M3"/>
  <c r="M2"/>
  <c r="L9" i="8"/>
  <c r="C10"/>
  <c r="E10"/>
  <c r="F10"/>
  <c r="G10"/>
  <c r="I10"/>
  <c r="J10"/>
  <c r="K10"/>
  <c r="F3" i="15" l="1"/>
  <c r="H10" i="8"/>
  <c r="D10"/>
  <c r="L10"/>
  <c r="M9"/>
  <c r="M7"/>
  <c r="M6"/>
  <c r="M5"/>
  <c r="M4"/>
  <c r="M3"/>
  <c r="M2"/>
  <c r="L23"/>
  <c r="H51"/>
  <c r="L51"/>
  <c r="F4" i="15" s="1"/>
  <c r="F5" s="1"/>
  <c r="M51" i="8"/>
  <c r="C52"/>
  <c r="D52"/>
  <c r="E52"/>
  <c r="F52"/>
  <c r="G52"/>
  <c r="H52"/>
  <c r="I52"/>
  <c r="J52"/>
  <c r="K52"/>
  <c r="L52"/>
  <c r="H54"/>
  <c r="L54"/>
  <c r="C7" i="6"/>
  <c r="C8"/>
  <c r="D2" s="1"/>
  <c r="C16"/>
  <c r="D8" s="1"/>
  <c r="D16"/>
  <c r="C19" i="24" l="1"/>
  <c r="C20" s="1"/>
  <c r="C21" s="1"/>
  <c r="F8" i="15"/>
  <c r="F9" s="1"/>
  <c r="C4" i="24" s="1"/>
  <c r="C6" s="1"/>
  <c r="C7" s="1"/>
  <c r="D14" i="6"/>
  <c r="D6"/>
  <c r="D5"/>
  <c r="D4"/>
  <c r="D3"/>
  <c r="M50" i="8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</calcChain>
</file>

<file path=xl/sharedStrings.xml><?xml version="1.0" encoding="utf-8"?>
<sst xmlns="http://schemas.openxmlformats.org/spreadsheetml/2006/main" count="5402" uniqueCount="914">
  <si>
    <t>PAYROLL TAXES</t>
  </si>
  <si>
    <t>SUPPORT: MANAGEMENT &amp; GENERAL</t>
  </si>
  <si>
    <t>OTHER:  GOVERNMENT-RELATED FEES</t>
  </si>
  <si>
    <t>SUPPORT: LEGAL &amp; ACCOUNTING</t>
  </si>
  <si>
    <t>TRAVEL: PUBLIC TRANSPORTATION</t>
  </si>
  <si>
    <t>PROGRAM: SECTOR RESEARCH &amp; CONSULTING</t>
  </si>
  <si>
    <t>FEES FOR SERVICES (NON-EMPLOYEES) - ACCOUNTING</t>
  </si>
  <si>
    <t>OFFICE EXPENSES:  BANK FEES</t>
  </si>
  <si>
    <t>PROGRAM: GGI</t>
  </si>
  <si>
    <t>COMPENSATION OF CURRENT OFFICERS, DIRECTORS, TRUSTEES AND KEY EMPLOYEES</t>
  </si>
  <si>
    <t>OFFICE EXPENSES:  PHONE</t>
  </si>
  <si>
    <t>OTHER:  PROGRAM-RELATED SUPPLIES</t>
  </si>
  <si>
    <t>OTHER SALARY AND WAGES</t>
  </si>
  <si>
    <t>OTHER:  MEALS &amp; ENTERTAINMENT</t>
  </si>
  <si>
    <t>OTHER EMPLOYEE BENEFITS</t>
  </si>
  <si>
    <t>OCCUPANCY</t>
  </si>
  <si>
    <t>CONFERENCES, CONVENTIONS AND MEETINGS</t>
  </si>
  <si>
    <t/>
  </si>
  <si>
    <t>TRAVEL OR ENTERTAINMENT FOR PUBLIC OFFICIALS</t>
  </si>
  <si>
    <t>FEES FOR SERVICES (NON-EMPLOYEES) - OTHER</t>
  </si>
  <si>
    <t>TRAVEL:  ACCOMMODATIONS</t>
  </si>
  <si>
    <t>ADVERTISING AND PROMOTION</t>
  </si>
  <si>
    <t>FEES FOR SERVICES (NON-EMPLOYEES) - LEGAL</t>
  </si>
  <si>
    <t>FEES FOR SERVICES (NON-EMPLOYEES) - MANAGEMENT</t>
  </si>
  <si>
    <t>PROGRAM EXPENSES</t>
    <phoneticPr fontId="5" type="noConversion"/>
  </si>
  <si>
    <t>PROGRAM: DANDELION PROJECT</t>
    <phoneticPr fontId="8" type="noConversion"/>
  </si>
  <si>
    <t>PROGRAM: SECTOR RESEARCH &amp; CONSULTING</t>
    <phoneticPr fontId="8" type="noConversion"/>
  </si>
  <si>
    <t>TOTAL PROGRAM EXPENSES</t>
    <phoneticPr fontId="5" type="noConversion"/>
  </si>
  <si>
    <t>SUPPORT EXPENSES</t>
    <phoneticPr fontId="5" type="noConversion"/>
  </si>
  <si>
    <t>SUPPORT: MANAGEMENT &amp; GENERAL</t>
    <phoneticPr fontId="5" type="noConversion"/>
  </si>
  <si>
    <t>TOTAL SUPPORT EXPENSES</t>
    <phoneticPr fontId="5" type="noConversion"/>
  </si>
  <si>
    <t>TOTAL EXPENSES</t>
    <phoneticPr fontId="5" type="noConversion"/>
  </si>
  <si>
    <t>% TOTAL</t>
    <phoneticPr fontId="5" type="noConversion"/>
  </si>
  <si>
    <t>PROGRAM: GGI</t>
    <phoneticPr fontId="5" type="noConversion"/>
  </si>
  <si>
    <t>SUPPORT: FUNDRAISING</t>
    <phoneticPr fontId="6" type="noConversion"/>
  </si>
  <si>
    <t>PROGRAM: COP 15</t>
    <phoneticPr fontId="6" type="noConversion"/>
  </si>
  <si>
    <t>Change in Net Assets</t>
  </si>
  <si>
    <t>TOTAL EXPENSES</t>
  </si>
  <si>
    <t>24c</t>
  </si>
  <si>
    <t>24b</t>
  </si>
  <si>
    <t>24a</t>
  </si>
  <si>
    <t>13c</t>
  </si>
  <si>
    <t>13b</t>
  </si>
  <si>
    <t>OFFICE EXPENSES</t>
    <phoneticPr fontId="6" type="noConversion"/>
  </si>
  <si>
    <t>13a</t>
  </si>
  <si>
    <t>11e</t>
  </si>
  <si>
    <t>FEES FOR SERVICES (NON-EMPLOYEES) - LOBBYING</t>
  </si>
  <si>
    <t>11d</t>
  </si>
  <si>
    <t>FEES FOR SERVICES (NON-EMPLOYEES) - INVESTMENT MANAGEMENT FEES</t>
  </si>
  <si>
    <t>FEES FOR SERVICES (NON-EMPLOYEES) - PROFESSIONAL FUNDRAISING SERVICES</t>
  </si>
  <si>
    <t>11c</t>
  </si>
  <si>
    <t>11b</t>
  </si>
  <si>
    <t>11a</t>
  </si>
  <si>
    <t>INSURANCE</t>
  </si>
  <si>
    <t>DEPRECIATION, DEPLETION AND AMORTIZATION</t>
  </si>
  <si>
    <t>PAYMENT TO AFFILIATES</t>
  </si>
  <si>
    <t>INTEREST</t>
  </si>
  <si>
    <t>TRAVEL: FLIGHTS</t>
  </si>
  <si>
    <t>ROYALTIES</t>
  </si>
  <si>
    <t>INFORMATION TECHNOLOGY</t>
  </si>
  <si>
    <t>PENSION PLAN CONTRIBUTIONS</t>
  </si>
  <si>
    <t>COMPENSATION TO DISQUALIFIED PERSONS</t>
  </si>
  <si>
    <t>MEMBER BENEFITS</t>
  </si>
  <si>
    <t>GRANTS TO GOVERNMENT, ORGS AND INDIVIDUALS OUTSIDE US</t>
  </si>
  <si>
    <t>GRANTS TO INDIVIDUALS IN US</t>
  </si>
  <si>
    <t>GRANTS TO GOVERNMENT ORGANIZATIONS IN US</t>
  </si>
  <si>
    <t>EXPENSES</t>
  </si>
  <si>
    <t>TOTAL INCOME</t>
    <phoneticPr fontId="5" type="noConversion"/>
  </si>
  <si>
    <t>Investment income (including dividends, interest, and other similar amounts)</t>
  </si>
  <si>
    <t>Program Service Revenue: NGO Service Fees</t>
  </si>
  <si>
    <t>All other contributions,gifts, grants,and similar amounts not included above</t>
  </si>
  <si>
    <t>Related organizations</t>
    <phoneticPr fontId="5" type="noConversion"/>
  </si>
  <si>
    <t>Fundraising events</t>
  </si>
  <si>
    <t>INCOME</t>
  </si>
  <si>
    <t>TOTAL</t>
  </si>
  <si>
    <t>PROGRAM: DANDELION</t>
    <phoneticPr fontId="8" type="noConversion"/>
  </si>
  <si>
    <t>INCOME / EXPENSE TYPE</t>
  </si>
  <si>
    <t>990 Form Line</t>
  </si>
  <si>
    <t>PROGRAM: PROJECT PENGYOU</t>
    <phoneticPr fontId="6" type="noConversion"/>
  </si>
  <si>
    <t>PROGRAM: COP 15</t>
    <phoneticPr fontId="6" type="noConversion"/>
  </si>
  <si>
    <t>PROGRAM: PROJECT PENGYOU</t>
    <phoneticPr fontId="4" type="noConversion"/>
  </si>
  <si>
    <t>CASH AT BEGINNING OF PERIOD</t>
    <phoneticPr fontId="5" type="noConversion"/>
  </si>
  <si>
    <t>CASH IN / DONATIONS &amp; INCOME</t>
    <phoneticPr fontId="5" type="noConversion"/>
  </si>
  <si>
    <t>CASH OUT / OPERATIONAL EXPENSES</t>
    <phoneticPr fontId="5" type="noConversion"/>
  </si>
  <si>
    <t>NET INCOME</t>
    <phoneticPr fontId="5" type="noConversion"/>
  </si>
  <si>
    <t>ADJUSTMENTS</t>
    <phoneticPr fontId="5" type="noConversion"/>
  </si>
  <si>
    <t>NET CASH</t>
    <phoneticPr fontId="5" type="noConversion"/>
  </si>
  <si>
    <t>CASH AT END OF PERIOD</t>
    <phoneticPr fontId="5" type="noConversion"/>
  </si>
  <si>
    <t>PROGRAM: COP 15</t>
    <phoneticPr fontId="6" type="noConversion"/>
  </si>
  <si>
    <t>PROGRAM: DANDELION</t>
    <phoneticPr fontId="8" type="noConversion"/>
  </si>
  <si>
    <t>SUPPORT: FUNDRAISING</t>
    <phoneticPr fontId="6" type="noConversion"/>
  </si>
  <si>
    <t>TOTAL INCOME</t>
    <phoneticPr fontId="5" type="noConversion"/>
  </si>
  <si>
    <t>Expense ID</t>
  </si>
  <si>
    <t>DATE</t>
  </si>
  <si>
    <t>MEMO</t>
    <phoneticPr fontId="23" type="noConversion"/>
  </si>
  <si>
    <t>RMB</t>
    <phoneticPr fontId="23" type="noConversion"/>
  </si>
  <si>
    <t>USD</t>
    <phoneticPr fontId="23" type="noConversion"/>
  </si>
  <si>
    <t>VENDOR</t>
    <phoneticPr fontId="23" type="noConversion"/>
  </si>
  <si>
    <t>14/01/2011</t>
  </si>
  <si>
    <t>OFFICE EXPENSES</t>
    <phoneticPr fontId="23" type="noConversion"/>
  </si>
  <si>
    <t>SUPPORT: MANAGEMENT &amp; GENERAL</t>
    <phoneticPr fontId="23" type="noConversion"/>
  </si>
  <si>
    <t>29/01/2011</t>
  </si>
  <si>
    <t>17/01/2011</t>
  </si>
  <si>
    <t>PROGRAM: SECTOR RESEARCH &amp; CONSULTING</t>
    <phoneticPr fontId="23" type="noConversion"/>
  </si>
  <si>
    <t>TAXI BEIJING</t>
    <phoneticPr fontId="23" type="noConversion"/>
  </si>
  <si>
    <t>24/01/2011</t>
  </si>
  <si>
    <t>LOCAL RESTAURANT BEIJING</t>
    <phoneticPr fontId="23" type="noConversion"/>
  </si>
  <si>
    <t>10/01/2011</t>
  </si>
  <si>
    <t>11/01/2011</t>
  </si>
  <si>
    <t>31/01/2011</t>
  </si>
  <si>
    <t>06/01/2011</t>
  </si>
  <si>
    <t>09/01/2011</t>
  </si>
  <si>
    <t>STARBUCKS BEIJING</t>
    <phoneticPr fontId="23" type="noConversion"/>
  </si>
  <si>
    <t>20/01/2011</t>
  </si>
  <si>
    <t>04/01/2011</t>
  </si>
  <si>
    <t>07/01/2011</t>
  </si>
  <si>
    <t>15/02/2011</t>
  </si>
  <si>
    <t>OTHER:  GOVERNMENT-RELATED FEES</t>
    <phoneticPr fontId="23" type="noConversion"/>
  </si>
  <si>
    <t>14/02/2011</t>
  </si>
  <si>
    <t>01/02/2011</t>
  </si>
  <si>
    <t>FEES FOR SERVICES (NON-EMPLOYEES) - ACCOUNTING</t>
    <phoneticPr fontId="23" type="noConversion"/>
  </si>
  <si>
    <t>11/02/2011</t>
  </si>
  <si>
    <t>16/02/2011</t>
  </si>
  <si>
    <t>07/02/2011</t>
  </si>
  <si>
    <t>10/02/2011</t>
  </si>
  <si>
    <t>Taxi - HC sick come to office</t>
    <phoneticPr fontId="23" type="noConversion"/>
  </si>
  <si>
    <t>17/02/2011</t>
  </si>
  <si>
    <t>18/02/2011</t>
  </si>
  <si>
    <t>19/02/2011</t>
  </si>
  <si>
    <t>21/02/2011</t>
  </si>
  <si>
    <t>16/01/2011</t>
  </si>
  <si>
    <t>Meal - HC meet with Stephen Wang</t>
    <phoneticPr fontId="23" type="noConversion"/>
  </si>
  <si>
    <t>23/01/2011</t>
  </si>
  <si>
    <t>22/01/2011</t>
  </si>
  <si>
    <t>25/01/2011</t>
  </si>
  <si>
    <t>26/01/2011</t>
  </si>
  <si>
    <t>28/02/2011</t>
  </si>
  <si>
    <t>02/03/2011</t>
  </si>
  <si>
    <t>23/02/2011</t>
  </si>
  <si>
    <t>SM - fruit</t>
    <phoneticPr fontId="23" type="noConversion"/>
  </si>
  <si>
    <t>22/02/2011</t>
  </si>
  <si>
    <t>27/02/2011</t>
  </si>
  <si>
    <t>26/02/2011</t>
  </si>
  <si>
    <t>24/02/2011</t>
  </si>
  <si>
    <t>21/01/2011</t>
  </si>
  <si>
    <t>14/03/2011</t>
  </si>
  <si>
    <t>01/03/2011</t>
  </si>
  <si>
    <t>06/03/2011</t>
  </si>
  <si>
    <t>12/03/2011</t>
  </si>
  <si>
    <t>16/03/2011</t>
  </si>
  <si>
    <t>09/03/2011</t>
  </si>
  <si>
    <t>20/03/2011</t>
  </si>
  <si>
    <t>03/03/2011</t>
  </si>
  <si>
    <t>15/03/2011</t>
  </si>
  <si>
    <t>05/03/2011</t>
  </si>
  <si>
    <t>18/03/2011</t>
  </si>
  <si>
    <t>08/03/2011</t>
  </si>
  <si>
    <t>22/03/2011</t>
  </si>
  <si>
    <t>29/03/2011</t>
  </si>
  <si>
    <t>10/03/2011</t>
  </si>
  <si>
    <t>13/03/2011</t>
  </si>
  <si>
    <t>11/03/2011</t>
  </si>
  <si>
    <t>02/04/2011</t>
  </si>
  <si>
    <t>30/03/2011</t>
  </si>
  <si>
    <t>25/03/2011</t>
  </si>
  <si>
    <t>28/03/2011</t>
  </si>
  <si>
    <t>23/03/2011</t>
  </si>
  <si>
    <t>17/03/2011</t>
  </si>
  <si>
    <t>15/01/2011</t>
  </si>
  <si>
    <t>09/02/2011</t>
  </si>
  <si>
    <t>26/03/2011</t>
  </si>
  <si>
    <t>27/03/2011</t>
  </si>
  <si>
    <t>24/03/2011</t>
  </si>
  <si>
    <t>21/03/2011</t>
  </si>
  <si>
    <t>01/04/2011</t>
  </si>
  <si>
    <t>05/04/2011</t>
  </si>
  <si>
    <t>08/04/2011</t>
  </si>
  <si>
    <t>10/04/2011</t>
  </si>
  <si>
    <t>26/04/2011</t>
  </si>
  <si>
    <t>12/04/2011</t>
  </si>
  <si>
    <t>31/03/2011</t>
  </si>
  <si>
    <t>19/04/2011</t>
  </si>
  <si>
    <t>04/05/2011</t>
  </si>
  <si>
    <t>11/05/2011</t>
  </si>
  <si>
    <t>12/05/2011</t>
  </si>
  <si>
    <t>12/04/201</t>
  </si>
  <si>
    <t>23/05/2011</t>
  </si>
  <si>
    <t>05/05/2011</t>
  </si>
  <si>
    <t>06/05/2011</t>
  </si>
  <si>
    <t>19/05/2011</t>
  </si>
  <si>
    <t>18/05/2011</t>
  </si>
  <si>
    <t>10/05/2011</t>
  </si>
  <si>
    <t>17/05/2011</t>
  </si>
  <si>
    <t>25/05/2011</t>
  </si>
  <si>
    <t>29/06/2011</t>
  </si>
  <si>
    <t>29/04/2011</t>
  </si>
  <si>
    <t>10/06/2011</t>
  </si>
  <si>
    <t>01/01/2011</t>
  </si>
  <si>
    <t>01/05/2011</t>
  </si>
  <si>
    <t>01/06/2011</t>
  </si>
  <si>
    <t>01/07/2011</t>
  </si>
  <si>
    <t>12/07/2011</t>
  </si>
  <si>
    <t>27/05/2011</t>
  </si>
  <si>
    <t>28/07/2011</t>
  </si>
  <si>
    <t>07/07/2011</t>
  </si>
  <si>
    <t>29/05/2011</t>
  </si>
  <si>
    <t>28/05/2011</t>
  </si>
  <si>
    <t>30/05/2011</t>
  </si>
  <si>
    <t>02/06/2011</t>
  </si>
  <si>
    <t>20/06/2011</t>
  </si>
  <si>
    <t>21/06/2011</t>
  </si>
  <si>
    <t>22/06/2011</t>
  </si>
  <si>
    <t>25/06/2011</t>
  </si>
  <si>
    <t>28/06/2011</t>
  </si>
  <si>
    <t>03/07/2011</t>
  </si>
  <si>
    <t>04/07/2011</t>
  </si>
  <si>
    <t>05/07/2011</t>
  </si>
  <si>
    <t>06/07/2011</t>
  </si>
  <si>
    <t>08/07/2011</t>
  </si>
  <si>
    <t>09/07/2011</t>
  </si>
  <si>
    <t>13/07/2011</t>
  </si>
  <si>
    <t>14/07/2011</t>
  </si>
  <si>
    <t>16/07/2011</t>
  </si>
  <si>
    <t>17/07/2011</t>
  </si>
  <si>
    <t>22/07/2011</t>
  </si>
  <si>
    <t>07/08/2011</t>
  </si>
  <si>
    <t>31/05/2011</t>
  </si>
  <si>
    <t>21/05/2011</t>
  </si>
  <si>
    <t>02/07/2011</t>
  </si>
  <si>
    <t>07/05/2011</t>
  </si>
  <si>
    <t>03/05/2011</t>
  </si>
  <si>
    <t>22/08/2011</t>
  </si>
  <si>
    <t>11/08/2011</t>
  </si>
  <si>
    <t>10/08/2011</t>
  </si>
  <si>
    <t>14/08/2011</t>
  </si>
  <si>
    <t>09/08/2011</t>
  </si>
  <si>
    <t>08/08/2011</t>
  </si>
  <si>
    <t>01/08/2011</t>
  </si>
  <si>
    <t>23/08/2011</t>
  </si>
  <si>
    <t>20/08/2011</t>
  </si>
  <si>
    <t>16/08/2011</t>
  </si>
  <si>
    <t>05/08/2011</t>
  </si>
  <si>
    <t>31/12/2010</t>
  </si>
  <si>
    <t>25/08/2011</t>
  </si>
  <si>
    <t>02/08/2011</t>
  </si>
  <si>
    <t>31/08/2011</t>
  </si>
  <si>
    <t>02/09/2011</t>
  </si>
  <si>
    <t>06/09/2011</t>
  </si>
  <si>
    <t>01/09/2011</t>
  </si>
  <si>
    <t>09/06/2011</t>
  </si>
  <si>
    <t>09/09/2011</t>
  </si>
  <si>
    <t>13/09/2011</t>
  </si>
  <si>
    <t>26/08/2011</t>
  </si>
  <si>
    <t>30/08/2011</t>
  </si>
  <si>
    <t>14/09/2011</t>
  </si>
  <si>
    <t>15/09/2011</t>
  </si>
  <si>
    <t>2011/10/19</t>
  </si>
  <si>
    <t>2011/11/28</t>
  </si>
  <si>
    <t>2011/12/28</t>
  </si>
  <si>
    <t>MEMO</t>
  </si>
  <si>
    <t>RMB</t>
  </si>
  <si>
    <t>GCCA</t>
    <phoneticPr fontId="4" type="noConversion"/>
  </si>
  <si>
    <t>EXPENSE TYPE</t>
    <phoneticPr fontId="23" type="noConversion"/>
  </si>
  <si>
    <t>PROGRAM / SUPPORT TYPE</t>
    <phoneticPr fontId="23" type="noConversion"/>
  </si>
  <si>
    <t>COST CENTER</t>
    <phoneticPr fontId="23" type="noConversion"/>
  </si>
  <si>
    <t>GB CHUANGSI CONSLTING</t>
    <phoneticPr fontId="23" type="noConversion"/>
  </si>
  <si>
    <t>RELATED</t>
    <phoneticPr fontId="23" type="noConversion"/>
  </si>
  <si>
    <t>SUPPORT: LEGAL &amp; ACCOUNTING</t>
    <phoneticPr fontId="23" type="noConversion"/>
  </si>
  <si>
    <t>LOCAL MARKET VENDOR BEIJING</t>
    <phoneticPr fontId="23" type="noConversion"/>
  </si>
  <si>
    <t>TRAVEL: PUBLIC TRANSPORTATION</t>
    <phoneticPr fontId="23" type="noConversion"/>
  </si>
  <si>
    <t>PROGRAM: PROJECT PENGYOU</t>
    <phoneticPr fontId="23" type="noConversion"/>
  </si>
  <si>
    <t>Other tax fee - GB company renew address</t>
    <phoneticPr fontId="23" type="noConversion"/>
  </si>
  <si>
    <t>BEIJING TAX BUREAU</t>
    <phoneticPr fontId="23" type="noConversion"/>
  </si>
  <si>
    <t>Accountant services fee (Fourth quarter 2010)</t>
    <phoneticPr fontId="23" type="noConversion"/>
  </si>
  <si>
    <t>BEIJING SINCERE CONSULTING CO</t>
    <phoneticPr fontId="23" type="noConversion"/>
  </si>
  <si>
    <t>Accountant services fee (GB/Rep Tax AS 2010)</t>
    <phoneticPr fontId="23" type="noConversion"/>
  </si>
  <si>
    <t>Taxi - HC back to Beijing from Airport Highway fee</t>
    <phoneticPr fontId="23" type="noConversion"/>
  </si>
  <si>
    <t>Taxi - HC meet with Kitty Xiaowei &amp; USEmbassy</t>
    <phoneticPr fontId="23" type="noConversion"/>
  </si>
  <si>
    <t>Taxi - HC meeting with Sophie Lei</t>
    <phoneticPr fontId="23" type="noConversion"/>
  </si>
  <si>
    <t>Taxi - HC meeting with Nat Ahrens</t>
    <phoneticPr fontId="23" type="noConversion"/>
  </si>
  <si>
    <t>Taxi - HC dinner meeting with Gates</t>
    <phoneticPr fontId="23" type="noConversion"/>
  </si>
  <si>
    <t>Taxi - HC meeting with Yusheng Narada</t>
    <phoneticPr fontId="23" type="noConversion"/>
  </si>
  <si>
    <t>Taxi - HC meet with Stephen Wang</t>
    <phoneticPr fontId="23" type="noConversion"/>
  </si>
  <si>
    <t>PROGRAM: DANDELION</t>
    <phoneticPr fontId="23" type="noConversion"/>
  </si>
  <si>
    <t>Taxi - HC meeting with P1.cn founder</t>
    <phoneticPr fontId="23" type="noConversion"/>
  </si>
  <si>
    <t>OTHER: MEALS &amp; ENTERTAINMENT</t>
    <phoneticPr fontId="23" type="noConversion"/>
  </si>
  <si>
    <t>Meal - HC meet with John</t>
    <phoneticPr fontId="23" type="noConversion"/>
  </si>
  <si>
    <t>Taxi - From tax bureau to CEB</t>
    <phoneticPr fontId="23" type="noConversion"/>
  </si>
  <si>
    <t>Taxi - HC flight from US to Pek</t>
    <phoneticPr fontId="23" type="noConversion"/>
  </si>
  <si>
    <t>Taxi - Highway fee</t>
    <phoneticPr fontId="23" type="noConversion"/>
  </si>
  <si>
    <t>Taxi - Late night at office left at 1:30</t>
    <phoneticPr fontId="23" type="noConversion"/>
  </si>
  <si>
    <t>Taxi - HC weekend at office</t>
    <phoneticPr fontId="23" type="noConversion"/>
  </si>
  <si>
    <t>Taxi - HC Alumni baack+white event</t>
    <phoneticPr fontId="23" type="noConversion"/>
  </si>
  <si>
    <t>Taxi - HC Dinner with P1 SNS Foundation</t>
    <phoneticPr fontId="23" type="noConversion"/>
  </si>
  <si>
    <t>Meal - HC</t>
    <phoneticPr fontId="23" type="noConversion"/>
  </si>
  <si>
    <t>Taxi - HC to home</t>
    <phoneticPr fontId="23" type="noConversion"/>
  </si>
  <si>
    <t>Fixed lock</t>
    <phoneticPr fontId="23" type="noConversion"/>
  </si>
  <si>
    <t>VIIVLABS</t>
    <phoneticPr fontId="28" type="noConversion"/>
  </si>
  <si>
    <t>LOCAL MARKET VENDOR BEIJING</t>
  </si>
  <si>
    <t>Car renting - BOOEY LEHOO</t>
  </si>
  <si>
    <t>Bank fee - BOC</t>
  </si>
  <si>
    <t>BANK OF CHINA</t>
  </si>
  <si>
    <t>PROGRAM: SECTOR RESEARCH &amp; CONSULTING</t>
    <phoneticPr fontId="6" type="noConversion"/>
  </si>
  <si>
    <t>Director's Name</t>
    <phoneticPr fontId="5" type="noConversion"/>
  </si>
  <si>
    <t>Title</t>
    <phoneticPr fontId="5" type="noConversion"/>
  </si>
  <si>
    <t>No. Hours Per Week</t>
    <phoneticPr fontId="5" type="noConversion"/>
  </si>
  <si>
    <t>Monthly</t>
    <phoneticPr fontId="5" type="noConversion"/>
  </si>
  <si>
    <t>Total</t>
    <phoneticPr fontId="5" type="noConversion"/>
  </si>
  <si>
    <t>Holly CHANG</t>
    <phoneticPr fontId="5" type="noConversion"/>
  </si>
  <si>
    <t>CEO / Executive Director</t>
    <phoneticPr fontId="5" type="noConversion"/>
  </si>
  <si>
    <t>*please note donation of salary amount back to foundation</t>
    <phoneticPr fontId="5" type="noConversion"/>
  </si>
  <si>
    <t>Faye PU</t>
    <phoneticPr fontId="5" type="noConversion"/>
  </si>
  <si>
    <t>Hong ZHAO</t>
    <phoneticPr fontId="29" type="noConversion"/>
  </si>
  <si>
    <t>Caroline BERG</t>
    <phoneticPr fontId="29" type="noConversion"/>
  </si>
  <si>
    <t>Lilly KAM</t>
    <phoneticPr fontId="29" type="noConversion"/>
  </si>
  <si>
    <t>Wei JIANG</t>
    <phoneticPr fontId="29" type="noConversion"/>
  </si>
  <si>
    <t>George DING</t>
    <phoneticPr fontId="29" type="noConversion"/>
  </si>
  <si>
    <t>Mingzhe YANG</t>
    <phoneticPr fontId="29" type="noConversion"/>
  </si>
  <si>
    <t>FOUNDATION</t>
    <phoneticPr fontId="4" type="noConversion"/>
  </si>
  <si>
    <t>Program Manager</t>
    <phoneticPr fontId="29" type="noConversion"/>
  </si>
  <si>
    <t>Finance Assistant</t>
    <phoneticPr fontId="29" type="noConversion"/>
  </si>
  <si>
    <t>Program Assistant</t>
    <phoneticPr fontId="29" type="noConversion"/>
  </si>
  <si>
    <t>Administrative Assistant</t>
    <phoneticPr fontId="29" type="noConversion"/>
  </si>
  <si>
    <t>PROGRAM: CMB</t>
    <phoneticPr fontId="4" type="noConversion"/>
  </si>
  <si>
    <t>PROGRAM: PROJECT PENGYOU</t>
  </si>
  <si>
    <t>USD</t>
    <phoneticPr fontId="4" type="noConversion"/>
  </si>
  <si>
    <t>DONER</t>
    <phoneticPr fontId="4" type="noConversion"/>
  </si>
  <si>
    <t>INCOME TYPE</t>
    <phoneticPr fontId="4" type="noConversion"/>
  </si>
  <si>
    <t>PROGRAM RESTRICTION</t>
    <phoneticPr fontId="4" type="noConversion"/>
  </si>
  <si>
    <t>ACCOUNT</t>
    <phoneticPr fontId="4" type="noConversion"/>
  </si>
  <si>
    <t>Ford Foundation</t>
    <phoneticPr fontId="4" type="noConversion"/>
  </si>
  <si>
    <t>Income ID</t>
    <phoneticPr fontId="4" type="noConversion"/>
  </si>
  <si>
    <t>All other contributions,gifts, grants,
and similar amounts not included above</t>
    <phoneticPr fontId="4" type="noConversion"/>
  </si>
  <si>
    <t>PROGRAM: SECTOR RESEARCH &amp; 
CONSULTING</t>
    <phoneticPr fontId="4" type="noConversion"/>
  </si>
  <si>
    <t>China Medical Board</t>
    <phoneticPr fontId="4" type="noConversion"/>
  </si>
  <si>
    <t>PROGRAM: CMB</t>
    <phoneticPr fontId="4" type="noConversion"/>
  </si>
  <si>
    <t>TOTAL:</t>
    <phoneticPr fontId="28" type="noConversion"/>
  </si>
  <si>
    <t>PROGRAM: CMB</t>
    <phoneticPr fontId="6" type="noConversion"/>
  </si>
  <si>
    <t>TRAVEL: ACCOMMODATIONS</t>
  </si>
  <si>
    <t>Translater</t>
    <phoneticPr fontId="29" type="noConversion"/>
  </si>
  <si>
    <t>Yuan HE</t>
    <phoneticPr fontId="29" type="noConversion"/>
  </si>
  <si>
    <t>Writer</t>
    <phoneticPr fontId="29" type="noConversion"/>
  </si>
  <si>
    <t>HONGLING CHANG</t>
    <phoneticPr fontId="4" type="noConversion"/>
  </si>
  <si>
    <t>All other contributions,gifts, grants,
and similar amounts not included above</t>
    <phoneticPr fontId="4" type="noConversion"/>
  </si>
  <si>
    <t>FOUNDATION</t>
    <phoneticPr fontId="4" type="noConversion"/>
  </si>
  <si>
    <t>GoDaddy.com</t>
  </si>
  <si>
    <t>MEMO</t>
    <phoneticPr fontId="23" type="noConversion"/>
  </si>
  <si>
    <t>RMB</t>
    <phoneticPr fontId="23" type="noConversion"/>
  </si>
  <si>
    <t>USD</t>
    <phoneticPr fontId="23" type="noConversion"/>
  </si>
  <si>
    <t>VENDOR</t>
    <phoneticPr fontId="23" type="noConversion"/>
  </si>
  <si>
    <t>EXPENSE TYPE</t>
    <phoneticPr fontId="23" type="noConversion"/>
  </si>
  <si>
    <t>PROGRAM / SUPPORT TYPE</t>
    <phoneticPr fontId="23" type="noConversion"/>
  </si>
  <si>
    <t>COST CENTER</t>
    <phoneticPr fontId="23" type="noConversion"/>
  </si>
  <si>
    <t>Office supplies</t>
    <phoneticPr fontId="23" type="noConversion"/>
  </si>
  <si>
    <t>KOKUYO</t>
    <phoneticPr fontId="23" type="noConversion"/>
  </si>
  <si>
    <t>OFFICE EXPENSES</t>
    <phoneticPr fontId="23" type="noConversion"/>
  </si>
  <si>
    <t>SUPPORT: MANAGEMENT &amp; GENERAL</t>
    <phoneticPr fontId="23" type="noConversion"/>
  </si>
  <si>
    <t>GB CHUANGSI CONSLTING</t>
    <phoneticPr fontId="23" type="noConversion"/>
  </si>
  <si>
    <t>RELATED</t>
    <phoneticPr fontId="23" type="noConversion"/>
  </si>
  <si>
    <t>HC Salary Jan. 2011</t>
    <phoneticPr fontId="23" type="noConversion"/>
  </si>
  <si>
    <t>HONG-LING CHANG</t>
    <phoneticPr fontId="23" type="noConversion"/>
  </si>
  <si>
    <t>COMPENSATION OF CURRENT OFFICERS, DIRECTORS, TRUSTEES AND KEY EMPLOYEES</t>
    <phoneticPr fontId="23" type="noConversion"/>
  </si>
  <si>
    <t>PROGRAM: GGI</t>
    <phoneticPr fontId="23" type="noConversion"/>
  </si>
  <si>
    <r>
      <t xml:space="preserve">ZH Salary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Jan 2011</t>
    </r>
    <r>
      <rPr>
        <sz val="9"/>
        <color rgb="FF000000"/>
        <rFont val="ＭＳ Ｐゴシック"/>
      </rPr>
      <t>）</t>
    </r>
    <phoneticPr fontId="23" type="noConversion"/>
  </si>
  <si>
    <t>HONG ZHAO BEIJING</t>
    <phoneticPr fontId="23" type="noConversion"/>
  </si>
  <si>
    <t>SUPPORT: LEGAL &amp; ACCOUNTING</t>
    <phoneticPr fontId="23" type="noConversion"/>
  </si>
  <si>
    <r>
      <t xml:space="preserve">Faye Pu Salary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Jan 2011</t>
    </r>
    <r>
      <rPr>
        <sz val="9"/>
        <color rgb="FF000000"/>
        <rFont val="ＭＳ Ｐゴシック"/>
      </rPr>
      <t>）</t>
    </r>
    <phoneticPr fontId="23" type="noConversion"/>
  </si>
  <si>
    <t>Faye Pu BEIJIJNG</t>
    <phoneticPr fontId="23" type="noConversion"/>
  </si>
  <si>
    <t>Express fee</t>
    <phoneticPr fontId="23" type="noConversion"/>
  </si>
  <si>
    <t>FEIKANGDA</t>
    <phoneticPr fontId="23" type="noConversion"/>
  </si>
  <si>
    <t>Food for strategy meeting</t>
    <phoneticPr fontId="23" type="noConversion"/>
  </si>
  <si>
    <t>LOCAL MARKET VENDOR BEIJING</t>
    <phoneticPr fontId="23" type="noConversion"/>
  </si>
  <si>
    <t>Blue book of philanthropy</t>
    <phoneticPr fontId="23" type="noConversion"/>
  </si>
  <si>
    <t>PROGRAM: SECTOR RESEARCH &amp; CONSULTING</t>
    <phoneticPr fontId="23" type="noConversion"/>
  </si>
  <si>
    <t>Taxi - ZH Housing fund cener to Shebao</t>
    <phoneticPr fontId="23" type="noConversion"/>
  </si>
  <si>
    <t>TAXI BEIJING</t>
    <phoneticPr fontId="23" type="noConversion"/>
  </si>
  <si>
    <t>TRAVEL: PUBLIC TRANSPORTATION</t>
    <phoneticPr fontId="23" type="noConversion"/>
  </si>
  <si>
    <t>Taxi - ZH/Sabrina/Rose to Kros's nest</t>
    <phoneticPr fontId="23" type="noConversion"/>
  </si>
  <si>
    <t>Taxi - Faye home to Kros's nest</t>
    <phoneticPr fontId="23" type="noConversion"/>
  </si>
  <si>
    <t>Taxi - ZH Kros's nest to home</t>
    <phoneticPr fontId="23" type="noConversion"/>
  </si>
  <si>
    <t>Meal - Sabrina's farewell dinner</t>
    <phoneticPr fontId="23" type="noConversion"/>
  </si>
  <si>
    <t>LOCAL RESTAURANT BEIJING</t>
    <phoneticPr fontId="23" type="noConversion"/>
  </si>
  <si>
    <t>OTHER EMPLOYEE BENEFITS</t>
    <phoneticPr fontId="23" type="noConversion"/>
  </si>
  <si>
    <t>Housing Fund - ZH (Jan 2011)</t>
    <phoneticPr fontId="23" type="noConversion"/>
  </si>
  <si>
    <t>HOUSING FUND CENTER</t>
    <phoneticPr fontId="23" type="noConversion"/>
  </si>
  <si>
    <t>HC - Cellphone fee</t>
    <phoneticPr fontId="23" type="noConversion"/>
  </si>
  <si>
    <t>CHINA MOBILE BEIJING</t>
    <phoneticPr fontId="23" type="noConversion"/>
  </si>
  <si>
    <t>OFFICE EXPENSES:  PHONE</t>
    <phoneticPr fontId="23" type="noConversion"/>
  </si>
  <si>
    <t>Bank fee - Buy cheque for transfer</t>
    <phoneticPr fontId="23" type="noConversion"/>
  </si>
  <si>
    <t>CHINA EVERBRIGHT BANK</t>
    <phoneticPr fontId="23" type="noConversion"/>
  </si>
  <si>
    <t>OFFICE EXPENSES:  BANK FEES	ALL BANK FEES</t>
    <phoneticPr fontId="23" type="noConversion"/>
  </si>
  <si>
    <t>Security box</t>
    <phoneticPr fontId="23" type="noConversion"/>
  </si>
  <si>
    <t>Taxi - HC meet with Danny</t>
    <phoneticPr fontId="23" type="noConversion"/>
  </si>
  <si>
    <t>PROGRAM: PROJECT PENGYOU</t>
    <phoneticPr fontId="23" type="noConversion"/>
  </si>
  <si>
    <t>Taxi - HC US-CHINA Events</t>
    <phoneticPr fontId="23" type="noConversion"/>
  </si>
  <si>
    <t>COFFEE</t>
    <phoneticPr fontId="23" type="noConversion"/>
  </si>
  <si>
    <t>STARBUCKS BEIJING</t>
    <phoneticPr fontId="23" type="noConversion"/>
  </si>
  <si>
    <r>
      <t>OTHER</t>
    </r>
    <r>
      <rPr>
        <sz val="9"/>
        <color rgb="FF000000"/>
        <rFont val="ＭＳ Ｐゴシック"/>
      </rPr>
      <t>：</t>
    </r>
    <r>
      <rPr>
        <sz val="9"/>
        <color rgb="FF000000"/>
        <rFont val="Arial"/>
        <family val="2"/>
      </rPr>
      <t xml:space="preserve"> MEALS &amp; ENTERTAINMENT</t>
    </r>
    <phoneticPr fontId="23" type="noConversion"/>
  </si>
  <si>
    <t>IC card topup</t>
    <phoneticPr fontId="23" type="noConversion"/>
  </si>
  <si>
    <t>SUBWAY BEIJING</t>
    <phoneticPr fontId="23" type="noConversion"/>
  </si>
  <si>
    <t>Meal - HC lunch with Johnny</t>
    <phoneticPr fontId="23" type="noConversion"/>
  </si>
  <si>
    <t>Meal - HC lunch with Danny</t>
    <phoneticPr fontId="23" type="noConversion"/>
  </si>
  <si>
    <t>Meal - HC lunch with Angel Hsu</t>
    <phoneticPr fontId="23" type="noConversion"/>
  </si>
  <si>
    <t>Meal - HC lunch with Jerry Chen</t>
    <phoneticPr fontId="23" type="noConversion"/>
  </si>
  <si>
    <t>Meal - HC lunch with Geng he sun</t>
    <phoneticPr fontId="23" type="noConversion"/>
  </si>
  <si>
    <t>Taxi - HC meet Jerry Chan</t>
    <phoneticPr fontId="23" type="noConversion"/>
  </si>
  <si>
    <t>Taxi - HC to airport Pek - HK</t>
    <phoneticPr fontId="23" type="noConversion"/>
  </si>
  <si>
    <t>Taxi - HC late at office</t>
    <phoneticPr fontId="23" type="noConversion"/>
  </si>
  <si>
    <t>Taxi - HC HK (airport - kowloon)</t>
    <phoneticPr fontId="23" type="noConversion"/>
  </si>
  <si>
    <t>TRAINS</t>
    <phoneticPr fontId="23" type="noConversion"/>
  </si>
  <si>
    <t>Taxi - HC to airport Pek - HK highway fee</t>
    <phoneticPr fontId="23" type="noConversion"/>
  </si>
  <si>
    <t>PROGRAM: DANDELION</t>
    <phoneticPr fontId="23" type="noConversion"/>
  </si>
  <si>
    <t>HC USA trip</t>
    <phoneticPr fontId="23" type="noConversion"/>
  </si>
  <si>
    <t>TRAVEL: FLIGHTS + TRAINS</t>
    <phoneticPr fontId="23" type="noConversion"/>
  </si>
  <si>
    <t>FOUNDATION</t>
    <phoneticPr fontId="23" type="noConversion"/>
  </si>
  <si>
    <t>Harvard Square Cambridge</t>
    <phoneticPr fontId="23" type="noConversion"/>
  </si>
  <si>
    <t>Sheraton Commander</t>
    <phoneticPr fontId="23" type="noConversion"/>
  </si>
  <si>
    <t>CVS pharmacy</t>
    <phoneticPr fontId="23" type="noConversion"/>
  </si>
  <si>
    <t>Meal - Legal sea foods</t>
    <phoneticPr fontId="23" type="noConversion"/>
  </si>
  <si>
    <t>LOCAL RESTAURANT US</t>
    <phoneticPr fontId="23" type="noConversion"/>
  </si>
  <si>
    <t>Harvard Coop</t>
    <phoneticPr fontId="23" type="noConversion"/>
  </si>
  <si>
    <t>Coffee</t>
    <phoneticPr fontId="23" type="noConversion"/>
  </si>
  <si>
    <t>STARBUCKS USA</t>
    <phoneticPr fontId="23" type="noConversion"/>
  </si>
  <si>
    <t>CVS</t>
    <phoneticPr fontId="23" type="noConversion"/>
  </si>
  <si>
    <t>THE CAJUN EXPERIENCE DC</t>
    <phoneticPr fontId="23" type="noConversion"/>
  </si>
  <si>
    <t>Kramerbooks</t>
    <phoneticPr fontId="23" type="noConversion"/>
  </si>
  <si>
    <t>Mannings store - HK</t>
    <phoneticPr fontId="23" type="noConversion"/>
  </si>
  <si>
    <t>Taxi - ZH with accounant from Exit-Entry Administration to office</t>
    <phoneticPr fontId="23" type="noConversion"/>
  </si>
  <si>
    <t>Taxi - ZH from Dawanglu to Exit-Entry Administration</t>
    <phoneticPr fontId="23" type="noConversion"/>
  </si>
  <si>
    <t>HC - Flight Boston to Washington DC</t>
    <phoneticPr fontId="23" type="noConversion"/>
  </si>
  <si>
    <t>jetBlue USA</t>
    <phoneticPr fontId="23" type="noConversion"/>
  </si>
  <si>
    <t>TRAVEL: FLIGHTS &amp; TRAINS</t>
    <phoneticPr fontId="23" type="noConversion"/>
  </si>
  <si>
    <t>HC - Flight San Jose to Boston / Washington (IAD)	 to 	Oakland (OAK)</t>
    <phoneticPr fontId="23" type="noConversion"/>
  </si>
  <si>
    <t>HC - Flight Beijing (PEK) to Hong Kong (HKG) Hong Kong (HKG) to San Francisco San Francisco (SFO) to Beijing (PEK)</t>
    <phoneticPr fontId="23" type="noConversion"/>
  </si>
  <si>
    <t>Taxi - HC meet with  Geng Hesun</t>
    <phoneticPr fontId="23" type="noConversion"/>
  </si>
  <si>
    <t>SF Office Rent</t>
    <phoneticPr fontId="23" type="noConversion"/>
  </si>
  <si>
    <t>1655 10TH AVE SF CA USA</t>
    <phoneticPr fontId="23" type="noConversion"/>
  </si>
  <si>
    <t>OCCUPANCY</t>
    <phoneticPr fontId="23" type="noConversion"/>
  </si>
  <si>
    <t>Meal - Holly</t>
    <phoneticPr fontId="23" type="noConversion"/>
  </si>
  <si>
    <r>
      <t xml:space="preserve">Social Securities - ZH 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Feb.2010</t>
    </r>
    <r>
      <rPr>
        <sz val="9"/>
        <color rgb="FF000000"/>
        <rFont val="ＭＳ Ｐゴシック"/>
      </rPr>
      <t>）</t>
    </r>
    <phoneticPr fontId="23" type="noConversion"/>
  </si>
  <si>
    <t>SHEBAO</t>
    <phoneticPr fontId="23" type="noConversion"/>
  </si>
  <si>
    <t>Payroll Tax</t>
    <phoneticPr fontId="23" type="noConversion"/>
  </si>
  <si>
    <t>BEIJING TAX BUREAU</t>
    <phoneticPr fontId="23" type="noConversion"/>
  </si>
  <si>
    <t>OTHER:  GOVERNMENT-RELATED FEES</t>
    <phoneticPr fontId="23" type="noConversion"/>
  </si>
  <si>
    <t>Fruits - Internal Strategic Meeting</t>
    <phoneticPr fontId="23" type="noConversion"/>
  </si>
  <si>
    <t>Housing Fund - ZH/FP (Feb 2011)</t>
    <phoneticPr fontId="23" type="noConversion"/>
  </si>
  <si>
    <r>
      <t xml:space="preserve">Social Securities - ZH/FP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Jan.2011</t>
    </r>
    <r>
      <rPr>
        <sz val="9"/>
        <color rgb="FF000000"/>
        <rFont val="ＭＳ Ｐゴシック"/>
      </rPr>
      <t>）</t>
    </r>
    <phoneticPr fontId="23" type="noConversion"/>
  </si>
  <si>
    <t>Taxi - HC back to Beijing from Airport</t>
    <phoneticPr fontId="23" type="noConversion"/>
  </si>
  <si>
    <t>Taxi - HC back to Beijing from Airport Highway fee</t>
    <phoneticPr fontId="23" type="noConversion"/>
  </si>
  <si>
    <t>Taxi - HC meeting with Nat Ahrens</t>
    <phoneticPr fontId="23" type="noConversion"/>
  </si>
  <si>
    <t>Taxi - HC dinner meeting with Gates</t>
    <phoneticPr fontId="23" type="noConversion"/>
  </si>
  <si>
    <r>
      <t xml:space="preserve">Accountant service fee - GB company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2010 4quater</t>
    </r>
    <r>
      <rPr>
        <sz val="9"/>
        <color rgb="FF000000"/>
        <rFont val="ＭＳ Ｐゴシック"/>
      </rPr>
      <t>）</t>
    </r>
    <phoneticPr fontId="23" type="noConversion"/>
  </si>
  <si>
    <t>BEIJING SINCERE CONSULTING CO</t>
    <phoneticPr fontId="23" type="noConversion"/>
  </si>
  <si>
    <t>FEES FOR SERVICES (NON-EMPLOYEES) - ACCOUNTING</t>
    <phoneticPr fontId="23" type="noConversion"/>
  </si>
  <si>
    <t>China HR service fee</t>
    <phoneticPr fontId="23" type="noConversion"/>
  </si>
  <si>
    <t>CHINA HR COMPANY</t>
    <phoneticPr fontId="23" type="noConversion"/>
  </si>
  <si>
    <t>FEES FOR SERVICES (NON-EMPLOYEES) - OTHER</t>
    <phoneticPr fontId="23" type="noConversion"/>
  </si>
  <si>
    <t>Taxi - From tax bureau to CEB</t>
    <phoneticPr fontId="23" type="noConversion"/>
  </si>
  <si>
    <t>Faye - Salary Feb.2011</t>
    <phoneticPr fontId="23" type="noConversion"/>
  </si>
  <si>
    <t>FAYE PU</t>
    <phoneticPr fontId="23" type="noConversion"/>
  </si>
  <si>
    <t>ZH - Salary Feb.2011</t>
    <phoneticPr fontId="23" type="noConversion"/>
  </si>
  <si>
    <t>ZHAOHONG BEIJING</t>
    <phoneticPr fontId="23" type="noConversion"/>
  </si>
  <si>
    <t>Flight ticket - HC/FAYE Beijing - Shenzhen return</t>
    <phoneticPr fontId="23" type="noConversion"/>
  </si>
  <si>
    <t>Taxi - Highway fee</t>
    <phoneticPr fontId="23" type="noConversion"/>
  </si>
  <si>
    <t>Taxi - Late night at office left at 1:30</t>
    <phoneticPr fontId="23" type="noConversion"/>
  </si>
  <si>
    <t>Taxi - HC Lunch with Mit Alumnileader</t>
    <phoneticPr fontId="23" type="noConversion"/>
  </si>
  <si>
    <t>Holly's Black Berry monthly fee</t>
    <phoneticPr fontId="23" type="noConversion"/>
  </si>
  <si>
    <t>HC - Salary Feb.2011</t>
    <phoneticPr fontId="23" type="noConversion"/>
  </si>
  <si>
    <t xml:space="preserve">PPY Domain </t>
    <phoneticPr fontId="23" type="noConversion"/>
  </si>
  <si>
    <t>INFORMATION TECHNOLOGY</t>
    <phoneticPr fontId="23" type="noConversion"/>
  </si>
  <si>
    <t>STRATA FEE</t>
    <phoneticPr fontId="23" type="noConversion"/>
  </si>
  <si>
    <t>Taxi - ZH SM late at office</t>
    <phoneticPr fontId="23" type="noConversion"/>
  </si>
  <si>
    <t>Taxi - Faye SM late at office</t>
    <phoneticPr fontId="23" type="noConversion"/>
  </si>
  <si>
    <t>Taxi - Holly meet w/ lan</t>
    <phoneticPr fontId="23" type="noConversion"/>
  </si>
  <si>
    <t>Taxi - Holly to home</t>
    <phoneticPr fontId="23" type="noConversion"/>
  </si>
  <si>
    <t>Taxi - HC/FP to airport 9(Beijing to Shenzhen)</t>
    <phoneticPr fontId="23" type="noConversion"/>
  </si>
  <si>
    <t>Taxi - HC from airport to home</t>
    <phoneticPr fontId="23" type="noConversion"/>
  </si>
  <si>
    <t>Taxi - HC meet with Carola McGiffert</t>
    <phoneticPr fontId="23" type="noConversion"/>
  </si>
  <si>
    <t>Taxi - Faye from airport to home</t>
    <phoneticPr fontId="23" type="noConversion"/>
  </si>
  <si>
    <t>Book</t>
    <phoneticPr fontId="23" type="noConversion"/>
  </si>
  <si>
    <t>Taxi - Faye late at office</t>
    <phoneticPr fontId="23" type="noConversion"/>
  </si>
  <si>
    <t>Office supplies - USB</t>
    <phoneticPr fontId="23" type="noConversion"/>
  </si>
  <si>
    <t>SM - Fruit</t>
    <phoneticPr fontId="23" type="noConversion"/>
  </si>
  <si>
    <t>ACCOMMODATIONS - Shenzhen</t>
    <phoneticPr fontId="23" type="noConversion"/>
  </si>
  <si>
    <t>TRAVEL:  ACCOMMODATIONS</t>
    <phoneticPr fontId="23" type="noConversion"/>
  </si>
  <si>
    <t>Meal - HC / FP @ Shenzhen</t>
    <phoneticPr fontId="23" type="noConversion"/>
  </si>
  <si>
    <t>Taxi - HC / FP Shenzhen airport to hotel</t>
    <phoneticPr fontId="23" type="noConversion"/>
  </si>
  <si>
    <t>TAXI SHENZHEN</t>
    <phoneticPr fontId="23" type="noConversion"/>
  </si>
  <si>
    <t>Taxi - HC / FP Shenzhen hotel to airport</t>
    <phoneticPr fontId="23" type="noConversion"/>
  </si>
  <si>
    <t>Coffee - HC FF 100K meeting</t>
    <phoneticPr fontId="23" type="noConversion"/>
  </si>
  <si>
    <t>Coffee - HC Meeting with Loretla Upenn Alumni</t>
    <phoneticPr fontId="23" type="noConversion"/>
  </si>
  <si>
    <t>Coffee - HC Meeting with Yufeng</t>
    <phoneticPr fontId="23" type="noConversion"/>
  </si>
  <si>
    <t>Coffee - HC Meeting with Jianyi</t>
    <phoneticPr fontId="23" type="noConversion"/>
  </si>
  <si>
    <t>Coffee - HC Meeting CYCAN financial meeting</t>
    <phoneticPr fontId="23" type="noConversion"/>
  </si>
  <si>
    <t>Meal - HC / FP brainstom 100K</t>
    <phoneticPr fontId="23" type="noConversion"/>
  </si>
  <si>
    <t>Meal - HC</t>
    <phoneticPr fontId="23" type="noConversion"/>
  </si>
  <si>
    <t>Meal - HC / Faye Sunday meeting</t>
    <phoneticPr fontId="23" type="noConversion"/>
  </si>
  <si>
    <t>Taxi - ZH to China Unicom</t>
    <phoneticPr fontId="23" type="noConversion"/>
  </si>
  <si>
    <t>Office Supplies - water</t>
    <phoneticPr fontId="23" type="noConversion"/>
  </si>
  <si>
    <t>WATERCOMANY</t>
    <phoneticPr fontId="23" type="noConversion"/>
  </si>
  <si>
    <t>Office Supplies - set up new landline</t>
    <phoneticPr fontId="23" type="noConversion"/>
  </si>
  <si>
    <t>CHINA UNICOM</t>
    <phoneticPr fontId="23" type="noConversion"/>
  </si>
  <si>
    <t>Taxi - ZH from office to China Unicom</t>
    <phoneticPr fontId="23" type="noConversion"/>
  </si>
  <si>
    <t>Taxi - ZH from China Unicom to officeChina Unicom</t>
    <phoneticPr fontId="23" type="noConversion"/>
  </si>
  <si>
    <t>Taxi - ZH from office to Bank</t>
    <phoneticPr fontId="23" type="noConversion"/>
  </si>
  <si>
    <t>SM - Friut</t>
    <phoneticPr fontId="23" type="noConversion"/>
  </si>
  <si>
    <t>Housing fund - ZH / Faye (March 2011)</t>
    <phoneticPr fontId="23" type="noConversion"/>
  </si>
  <si>
    <r>
      <t xml:space="preserve">Social Securities - ZH / Faye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Feb.2011</t>
    </r>
    <r>
      <rPr>
        <sz val="9"/>
        <color rgb="FF000000"/>
        <rFont val="ＭＳ Ｐゴシック"/>
      </rPr>
      <t>）</t>
    </r>
    <phoneticPr fontId="23" type="noConversion"/>
  </si>
  <si>
    <t>Name cards</t>
    <phoneticPr fontId="23" type="noConversion"/>
  </si>
  <si>
    <t>XIDE BEIJING</t>
    <phoneticPr fontId="23" type="noConversion"/>
  </si>
  <si>
    <t>Meal - HC / Faye meeting at Ethos</t>
    <phoneticPr fontId="23" type="noConversion"/>
  </si>
  <si>
    <t>Taxi - HC Lunch at Opposite House</t>
    <phoneticPr fontId="23" type="noConversion"/>
  </si>
  <si>
    <t>Taxi - HC late @ office</t>
    <phoneticPr fontId="23" type="noConversion"/>
  </si>
  <si>
    <t>Taxi - HC lunch with Jerry Chan</t>
    <phoneticPr fontId="23" type="noConversion"/>
  </si>
  <si>
    <t>Taxi - HC / Faye meet Lilly &amp; James</t>
    <phoneticPr fontId="23" type="noConversion"/>
  </si>
  <si>
    <t>Taxi - HC/Faye go to Symbio</t>
    <phoneticPr fontId="23" type="noConversion"/>
  </si>
  <si>
    <t>Taxi - HC 100K dinner</t>
    <phoneticPr fontId="23" type="noConversion"/>
  </si>
  <si>
    <t>Taxi - St. Patrick's Day Happy Hour MIT club</t>
    <phoneticPr fontId="23" type="noConversion"/>
  </si>
  <si>
    <t>Taxi - HC meet w U Penn Alumni Loretta Evans</t>
    <phoneticPr fontId="23" type="noConversion"/>
  </si>
  <si>
    <t>Taxi - HC to home</t>
    <phoneticPr fontId="23" type="noConversion"/>
  </si>
  <si>
    <t>Taxi - HC meet JP Morgan in Intercontinental Hotel in Financial Street</t>
    <phoneticPr fontId="23" type="noConversion"/>
  </si>
  <si>
    <t>Taxi - Project PengYou Workshop</t>
    <phoneticPr fontId="23" type="noConversion"/>
  </si>
  <si>
    <t>Taxi - HC meet w Boston &amp;amp; MIT Alumni</t>
    <phoneticPr fontId="23" type="noConversion"/>
  </si>
  <si>
    <t>Taxi - HC to MIT club</t>
    <phoneticPr fontId="23" type="noConversion"/>
  </si>
  <si>
    <t>Taxi - HC meet w Shawn Shieh</t>
    <phoneticPr fontId="23" type="noConversion"/>
  </si>
  <si>
    <t>Taxi - HC attend Tsinghua/INSEAD event at Tsinghua</t>
    <phoneticPr fontId="23" type="noConversion"/>
  </si>
  <si>
    <t>Taxi - Holly/Faye meet w/ Mandarin Video</t>
    <phoneticPr fontId="23" type="noConversion"/>
  </si>
  <si>
    <t>Taxi - HC meet w Carola and John</t>
    <phoneticPr fontId="23" type="noConversion"/>
  </si>
  <si>
    <t>Taxi - HC meet w Lina/Yufeng in Shuangjing</t>
    <phoneticPr fontId="23" type="noConversion"/>
  </si>
  <si>
    <t>Taxi - HC to NANLUOGUXIANG</t>
    <phoneticPr fontId="23" type="noConversion"/>
  </si>
  <si>
    <t>Taxi - HC meet w Stephen Wang</t>
    <phoneticPr fontId="23" type="noConversion"/>
  </si>
  <si>
    <t>Taxi - HC attend P1 event</t>
    <phoneticPr fontId="23" type="noConversion"/>
  </si>
  <si>
    <t>Bank fee - transfer fee</t>
    <phoneticPr fontId="23" type="noConversion"/>
  </si>
  <si>
    <t>BANK OF CHINA</t>
    <phoneticPr fontId="23" type="noConversion"/>
  </si>
  <si>
    <t>OFFICE EXPENSES: BANK FEES</t>
    <phoneticPr fontId="23" type="noConversion"/>
  </si>
  <si>
    <r>
      <t xml:space="preserve">Social Securities - ZH / Faye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March.2011</t>
    </r>
    <r>
      <rPr>
        <sz val="9"/>
        <color rgb="FF000000"/>
        <rFont val="ＭＳ Ｐゴシック"/>
      </rPr>
      <t>）</t>
    </r>
    <phoneticPr fontId="23" type="noConversion"/>
  </si>
  <si>
    <t>SM - fruit</t>
    <phoneticPr fontId="23" type="noConversion"/>
  </si>
  <si>
    <t>Expess fee</t>
    <phoneticPr fontId="23" type="noConversion"/>
  </si>
  <si>
    <t>GPR - Zuomei reimbursement</t>
    <phoneticPr fontId="23" type="noConversion"/>
  </si>
  <si>
    <t>ZUOMEI</t>
    <phoneticPr fontId="23" type="noConversion"/>
  </si>
  <si>
    <t>OTHER:  PROGRAM-RELATED SUPPLIES</t>
    <phoneticPr fontId="23" type="noConversion"/>
  </si>
  <si>
    <t>Strata fee - March 2011</t>
    <phoneticPr fontId="23" type="noConversion"/>
  </si>
  <si>
    <t>YANHUA GARDEN MANAGEMENT</t>
    <phoneticPr fontId="23" type="noConversion"/>
  </si>
  <si>
    <t>Faye - Salary March. 2011</t>
    <phoneticPr fontId="23" type="noConversion"/>
  </si>
  <si>
    <t>FAYE BEIJING</t>
    <phoneticPr fontId="23" type="noConversion"/>
  </si>
  <si>
    <t>HC - Salary March. 2011</t>
    <phoneticPr fontId="23" type="noConversion"/>
  </si>
  <si>
    <t>HONGLING CHANG BEIJING</t>
    <phoneticPr fontId="23" type="noConversion"/>
  </si>
  <si>
    <t>ZH - Salary March. 2011</t>
    <phoneticPr fontId="23" type="noConversion"/>
  </si>
  <si>
    <t>Office landline (March.2011)</t>
    <phoneticPr fontId="23" type="noConversion"/>
  </si>
  <si>
    <t>Holly's blackberry</t>
    <phoneticPr fontId="23" type="noConversion"/>
  </si>
  <si>
    <t>Office landline</t>
    <phoneticPr fontId="23" type="noConversion"/>
  </si>
  <si>
    <t>Housing Fund - ZH/FP ( April. 2011)</t>
    <phoneticPr fontId="23" type="noConversion"/>
  </si>
  <si>
    <r>
      <t xml:space="preserve">Social Securities - ZH / Faye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April.2011</t>
    </r>
    <r>
      <rPr>
        <sz val="9"/>
        <color rgb="FF000000"/>
        <rFont val="ＭＳ Ｐゴシック"/>
      </rPr>
      <t>）</t>
    </r>
    <phoneticPr fontId="23" type="noConversion"/>
  </si>
  <si>
    <t>Symbio - Software Development for Project Pengyou</t>
    <phoneticPr fontId="23" type="noConversion"/>
  </si>
  <si>
    <t>SYMBIO SYS,INC</t>
    <phoneticPr fontId="23" type="noConversion"/>
  </si>
  <si>
    <t>Taxi - HC Hanban event</t>
    <phoneticPr fontId="23" type="noConversion"/>
  </si>
  <si>
    <t>Taxi - HC in BNU Conference</t>
    <phoneticPr fontId="23" type="noConversion"/>
  </si>
  <si>
    <t>Food - Holly's brithday cake</t>
    <phoneticPr fontId="23" type="noConversion"/>
  </si>
  <si>
    <t xml:space="preserve">HC - Salary April 2011 </t>
    <phoneticPr fontId="23" type="noConversion"/>
  </si>
  <si>
    <t>Faye - Salary April.2011</t>
    <phoneticPr fontId="23" type="noConversion"/>
  </si>
  <si>
    <t>Caroline - Salary April.2011</t>
    <phoneticPr fontId="23" type="noConversion"/>
  </si>
  <si>
    <t>Caroline BEIJING</t>
    <phoneticPr fontId="23" type="noConversion"/>
  </si>
  <si>
    <t>HE YUAN - Salary April.2011</t>
    <phoneticPr fontId="23" type="noConversion"/>
  </si>
  <si>
    <t>HE YUAN BEIJING</t>
    <phoneticPr fontId="23" type="noConversion"/>
  </si>
  <si>
    <t>ZH - Salary April.2011</t>
    <phoneticPr fontId="23" type="noConversion"/>
  </si>
  <si>
    <t>Lily Kam - Salary April.2011</t>
    <phoneticPr fontId="23" type="noConversion"/>
  </si>
  <si>
    <t>LILYKAM BEIJIGNG</t>
    <phoneticPr fontId="23" type="noConversion"/>
  </si>
  <si>
    <t>Osiris Communications, Inc</t>
    <phoneticPr fontId="28" type="noConversion"/>
  </si>
  <si>
    <t>Mandarin film - 100k vedio</t>
    <phoneticPr fontId="23" type="noConversion"/>
  </si>
  <si>
    <t>MANDARIN FILM</t>
    <phoneticPr fontId="23" type="noConversion"/>
  </si>
  <si>
    <t>ADVERTISING AND PROMOTION</t>
    <phoneticPr fontId="23" type="noConversion"/>
  </si>
  <si>
    <t>Strata fee - April 2011</t>
    <phoneticPr fontId="23" type="noConversion"/>
  </si>
  <si>
    <t>Office landline (April.2011)</t>
    <phoneticPr fontId="23" type="noConversion"/>
  </si>
  <si>
    <t>HC - Salary May. 2011</t>
    <phoneticPr fontId="23" type="noConversion"/>
  </si>
  <si>
    <t>Housing Fund - ZH/FP ( May. 2011)</t>
    <phoneticPr fontId="23" type="noConversion"/>
  </si>
  <si>
    <r>
      <t xml:space="preserve">Accounting service fee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Jan-Mar 2011</t>
    </r>
    <r>
      <rPr>
        <sz val="9"/>
        <color rgb="FF000000"/>
        <rFont val="ＭＳ Ｐゴシック"/>
      </rPr>
      <t>）</t>
    </r>
    <phoneticPr fontId="23" type="noConversion"/>
  </si>
  <si>
    <t>Taxi - ZH from Tianci to Baliqiao</t>
    <phoneticPr fontId="23" type="noConversion"/>
  </si>
  <si>
    <t>Taxi - ZH from Tax Bureau to Bank</t>
    <phoneticPr fontId="23" type="noConversion"/>
  </si>
  <si>
    <t>Taxi - ZH from office to Langchao</t>
    <phoneticPr fontId="23" type="noConversion"/>
  </si>
  <si>
    <t>Taxi - ZH from Langchao to office</t>
    <phoneticPr fontId="23" type="noConversion"/>
  </si>
  <si>
    <t>Taxi - ZH from accountand to dawanglu</t>
    <phoneticPr fontId="23" type="noConversion"/>
  </si>
  <si>
    <t>Express fee (Fapiao as travel)</t>
    <phoneticPr fontId="23" type="noConversion"/>
  </si>
  <si>
    <t>Taxi - Holly late @ office</t>
    <phoneticPr fontId="23" type="noConversion"/>
  </si>
  <si>
    <t>Taxi - Holly&amp;Faye visit Ethos</t>
    <phoneticPr fontId="23" type="noConversion"/>
  </si>
  <si>
    <t>Office expense - post fee send fapiao to Tibet</t>
    <phoneticPr fontId="23" type="noConversion"/>
  </si>
  <si>
    <t>Renew bussiness license</t>
    <phoneticPr fontId="23" type="noConversion"/>
  </si>
  <si>
    <t>Faye - Salary May.2011</t>
    <phoneticPr fontId="23" type="noConversion"/>
  </si>
  <si>
    <t>Caroline - Salary May .2011</t>
    <phoneticPr fontId="23" type="noConversion"/>
  </si>
  <si>
    <t>CARIOLINE BERG BEIJING</t>
    <phoneticPr fontId="23" type="noConversion"/>
  </si>
  <si>
    <t>ZH - Salary May .2011</t>
    <phoneticPr fontId="23" type="noConversion"/>
  </si>
  <si>
    <t>Lily Kam - Salary May .2011</t>
    <phoneticPr fontId="23" type="noConversion"/>
  </si>
  <si>
    <t>LILY KAM BEIJING</t>
    <phoneticPr fontId="23" type="noConversion"/>
  </si>
  <si>
    <t>HE YUAN - Salary May .2011</t>
    <phoneticPr fontId="23" type="noConversion"/>
  </si>
  <si>
    <t>PPY website building</t>
    <phoneticPr fontId="23" type="noConversion"/>
  </si>
  <si>
    <t>SymbioSys, Inc.</t>
    <phoneticPr fontId="23" type="noConversion"/>
  </si>
  <si>
    <t>Taxi - HC PPY meeting</t>
    <phoneticPr fontId="23" type="noConversion"/>
  </si>
  <si>
    <t>Taxi - Holly speech to Duke students (Dandelion Project)</t>
    <phoneticPr fontId="23" type="noConversion"/>
  </si>
  <si>
    <t>Meal</t>
    <phoneticPr fontId="23" type="noConversion"/>
  </si>
  <si>
    <t>OTHER:  MEALS &amp; ENTERTAINMENT</t>
    <phoneticPr fontId="23" type="noConversion"/>
  </si>
  <si>
    <t>Taxi - HC Shanghai trip</t>
    <phoneticPr fontId="23" type="noConversion"/>
  </si>
  <si>
    <t>TAXI SHANGHAI</t>
    <phoneticPr fontId="23" type="noConversion"/>
  </si>
  <si>
    <t>Meal - HC &amp; Sabrina Brady</t>
    <phoneticPr fontId="23" type="noConversion"/>
  </si>
  <si>
    <t>Taxi - HC lunch w Sabina Brady</t>
    <phoneticPr fontId="23" type="noConversion"/>
  </si>
  <si>
    <t>Taxi - HC meet w Dandelion</t>
    <phoneticPr fontId="23" type="noConversion"/>
  </si>
  <si>
    <t>Taxi - Holly, Faye, Lilly meet at office</t>
    <phoneticPr fontId="23" type="noConversion"/>
  </si>
  <si>
    <t>Taxi - ZH from bank to office</t>
    <phoneticPr fontId="23" type="noConversion"/>
  </si>
  <si>
    <t>Taxi - ZH from China Unicom to office</t>
    <phoneticPr fontId="23" type="noConversion"/>
  </si>
  <si>
    <t>OFFICE EXPENSES:</t>
    <phoneticPr fontId="23" type="noConversion"/>
  </si>
  <si>
    <t>Strata fee - May 2011</t>
    <phoneticPr fontId="23" type="noConversion"/>
  </si>
  <si>
    <t>Faye - Salary June.2011</t>
    <phoneticPr fontId="23" type="noConversion"/>
  </si>
  <si>
    <t>Caroline - Salary June .2011</t>
    <phoneticPr fontId="23" type="noConversion"/>
  </si>
  <si>
    <t>ZH - Salary June .2011</t>
    <phoneticPr fontId="23" type="noConversion"/>
  </si>
  <si>
    <t>Lily Kam - Salary June .2011</t>
    <phoneticPr fontId="23" type="noConversion"/>
  </si>
  <si>
    <t>HE YUAN - Salary June .2011</t>
    <phoneticPr fontId="23" type="noConversion"/>
  </si>
  <si>
    <t>HC cellphone fee</t>
    <phoneticPr fontId="23" type="noConversion"/>
  </si>
  <si>
    <t>HC - Salary June.2011</t>
    <phoneticPr fontId="23" type="noConversion"/>
  </si>
  <si>
    <t>Taxi - HC meet w CUYCE</t>
    <phoneticPr fontId="23" type="noConversion"/>
  </si>
  <si>
    <t>Taxi - HC lunch w Shawn Shieh</t>
    <phoneticPr fontId="23" type="noConversion"/>
  </si>
  <si>
    <t>Taxi - HC lunch w Jerry Chan</t>
    <phoneticPr fontId="23" type="noConversion"/>
  </si>
  <si>
    <t>Taxi - HC meet w Marriott Hotel / Renaissance hotel</t>
    <phoneticPr fontId="23" type="noConversion"/>
  </si>
  <si>
    <t>Taxi - HC Team Meeting on GB Website</t>
    <phoneticPr fontId="23" type="noConversion"/>
  </si>
  <si>
    <t>Taxi - HC meet Chris Cooper</t>
    <phoneticPr fontId="23" type="noConversion"/>
  </si>
  <si>
    <t>Taxi - HC go to Laoshe Chaguan</t>
    <phoneticPr fontId="23" type="noConversion"/>
  </si>
  <si>
    <t>Office Landline Monthly Fee</t>
    <phoneticPr fontId="28" type="noConversion"/>
  </si>
  <si>
    <t>CHINA UNICOM BEIJING</t>
    <phoneticPr fontId="28" type="noConversion"/>
  </si>
  <si>
    <t>Office Internet Monthly Fee</t>
    <phoneticPr fontId="28" type="noConversion"/>
  </si>
  <si>
    <t>COP 15 book printing</t>
    <phoneticPr fontId="23" type="noConversion"/>
  </si>
  <si>
    <t>BEIJING DONGFANG PUBLISHER</t>
    <phoneticPr fontId="23" type="noConversion"/>
  </si>
  <si>
    <t>OTHER: PORGRAM RELATED SUPPLIES</t>
    <phoneticPr fontId="23" type="noConversion"/>
  </si>
  <si>
    <t>PROGRAM: COP15</t>
    <phoneticPr fontId="23" type="noConversion"/>
  </si>
  <si>
    <t>Processing fee for money TFR</t>
    <phoneticPr fontId="23" type="noConversion"/>
  </si>
  <si>
    <t>Bank of America</t>
    <phoneticPr fontId="23" type="noConversion"/>
  </si>
  <si>
    <t>HC - Salary July. 2011</t>
    <phoneticPr fontId="23" type="noConversion"/>
  </si>
  <si>
    <t>Internet monthly fee</t>
    <phoneticPr fontId="23" type="noConversion"/>
  </si>
  <si>
    <t>Office landline monthly fee</t>
    <phoneticPr fontId="23" type="noConversion"/>
  </si>
  <si>
    <t>Lily Kam - Salary July .2011</t>
    <phoneticPr fontId="23" type="noConversion"/>
  </si>
  <si>
    <t>HE YUAN - Salary July .2011</t>
    <phoneticPr fontId="23" type="noConversion"/>
  </si>
  <si>
    <t>Faye - Salary July.2011</t>
    <phoneticPr fontId="23" type="noConversion"/>
  </si>
  <si>
    <t>ZH - Salary July.2011</t>
    <phoneticPr fontId="23" type="noConversion"/>
  </si>
  <si>
    <t>Office cleaning fee</t>
    <phoneticPr fontId="23" type="noConversion"/>
  </si>
  <si>
    <t>Taxi - HC meet Curt Shi &amp; Elaine Wong &amp; Kaiser Kuo</t>
    <phoneticPr fontId="23" type="noConversion"/>
  </si>
  <si>
    <t>Taxi - HC PPY meeting on Engagement Party</t>
    <phoneticPr fontId="23" type="noConversion"/>
  </si>
  <si>
    <t>Taxi - HC meet David Foster</t>
    <phoneticPr fontId="23" type="noConversion"/>
  </si>
  <si>
    <t>Taxi - HC lunch w Yusheng at Narada</t>
    <phoneticPr fontId="23" type="noConversion"/>
  </si>
  <si>
    <t>Taxi - HC meet w Elaine</t>
    <phoneticPr fontId="23" type="noConversion"/>
  </si>
  <si>
    <t>Taxi - CFC Annual Conference</t>
    <phoneticPr fontId="23" type="noConversion"/>
  </si>
  <si>
    <t>Coffee - HC &amp; Ruggles</t>
    <phoneticPr fontId="23" type="noConversion"/>
  </si>
  <si>
    <t>Taxi - HC/ZH go to accountant</t>
    <phoneticPr fontId="23" type="noConversion"/>
  </si>
  <si>
    <t>Taxi - HC meet with LGVP Cecilia</t>
    <phoneticPr fontId="23" type="noConversion"/>
  </si>
  <si>
    <t>Taxi - HC meet with Ada Ho</t>
    <phoneticPr fontId="23" type="noConversion"/>
  </si>
  <si>
    <t>Taxi - HC PPY Meeting</t>
    <phoneticPr fontId="23" type="noConversion"/>
  </si>
  <si>
    <t>Taxi - HC CYCAN Strategy Meeting</t>
    <phoneticPr fontId="23" type="noConversion"/>
  </si>
  <si>
    <t>Taxi - IYSECC opening ceremony</t>
    <phoneticPr fontId="23" type="noConversion"/>
  </si>
  <si>
    <t>Strata fee - July 2011</t>
    <phoneticPr fontId="23" type="noConversion"/>
  </si>
  <si>
    <t>Taxi - HC meet w landlord for personal hutong apt</t>
    <phoneticPr fontId="23" type="noConversion"/>
  </si>
  <si>
    <t>Taxi - HC Dinner with John FF</t>
    <phoneticPr fontId="23" type="noConversion"/>
  </si>
  <si>
    <t>Taxi - HC attend Georgie brunch</t>
    <phoneticPr fontId="23" type="noConversion"/>
  </si>
  <si>
    <t>Faye buy some toy for office</t>
    <phoneticPr fontId="23" type="noConversion"/>
  </si>
  <si>
    <t>Taxi - HC fly back to Beijing</t>
    <phoneticPr fontId="23" type="noConversion"/>
  </si>
  <si>
    <t>Taxi - HC Lunch a Loretta Chao</t>
    <phoneticPr fontId="23" type="noConversion"/>
  </si>
  <si>
    <t>Taxi - HC meet landowner</t>
    <phoneticPr fontId="23" type="noConversion"/>
  </si>
  <si>
    <t>Office supplies - Small fans</t>
    <phoneticPr fontId="23" type="noConversion"/>
  </si>
  <si>
    <t>Taxi - ZH from accountant to office</t>
    <phoneticPr fontId="23" type="noConversion"/>
  </si>
  <si>
    <t>Taxi - ZH late at office</t>
    <phoneticPr fontId="23" type="noConversion"/>
  </si>
  <si>
    <t>Meal - PPY Faye &amp; Yan Weiguang</t>
    <phoneticPr fontId="23" type="noConversion"/>
  </si>
  <si>
    <t>Accountant services fee - second quarter 2011</t>
    <phoneticPr fontId="23" type="noConversion"/>
  </si>
  <si>
    <t>SINOSOLUTIONS BEIJING</t>
    <phoneticPr fontId="23" type="noConversion"/>
  </si>
  <si>
    <t>Office supplies - drinks</t>
    <phoneticPr fontId="23" type="noConversion"/>
  </si>
  <si>
    <t>Office landline remove</t>
    <phoneticPr fontId="23" type="noConversion"/>
  </si>
  <si>
    <t>Shut down repoffice fee</t>
    <phoneticPr fontId="23" type="noConversion"/>
  </si>
  <si>
    <t>Taxi - PPY meeting Faye &amp; Yan Weiguang</t>
    <phoneticPr fontId="23" type="noConversion"/>
  </si>
  <si>
    <t>Housing Fund - ZH (June. 2011)</t>
    <phoneticPr fontId="23" type="noConversion"/>
  </si>
  <si>
    <t>Housing Fund - ZH (July. 2011)</t>
    <phoneticPr fontId="23" type="noConversion"/>
  </si>
  <si>
    <t>Housing Fund - ZH (Aug. 2011)</t>
    <phoneticPr fontId="23" type="noConversion"/>
  </si>
  <si>
    <t>HC Blackberry monthly fee</t>
    <phoneticPr fontId="23" type="noConversion"/>
  </si>
  <si>
    <t>Office landline monthly fee &amp; Internet fee</t>
    <phoneticPr fontId="23" type="noConversion"/>
  </si>
  <si>
    <t>Social Securities - ZH / Faye  ( July. 2011)</t>
    <phoneticPr fontId="23" type="noConversion"/>
  </si>
  <si>
    <t>Taxi -Emily late at office</t>
    <phoneticPr fontId="23" type="noConversion"/>
  </si>
  <si>
    <r>
      <t xml:space="preserve">Social Securities - ZH / Faye </t>
    </r>
    <r>
      <rPr>
        <sz val="9"/>
        <color rgb="FF000000"/>
        <rFont val="ＭＳ Ｐゴシック"/>
      </rPr>
      <t>（</t>
    </r>
    <r>
      <rPr>
        <sz val="9"/>
        <color rgb="FF000000"/>
        <rFont val="Arial"/>
        <family val="2"/>
      </rPr>
      <t>July.2011</t>
    </r>
    <r>
      <rPr>
        <sz val="9"/>
        <color rgb="FF000000"/>
        <rFont val="ＭＳ Ｐゴシック"/>
      </rPr>
      <t>）</t>
    </r>
    <phoneticPr fontId="23" type="noConversion"/>
  </si>
  <si>
    <t>HC - Salary Aug.2011</t>
    <phoneticPr fontId="23" type="noConversion"/>
  </si>
  <si>
    <t>Lily Kam - Salary Aug.2011</t>
    <phoneticPr fontId="23" type="noConversion"/>
  </si>
  <si>
    <t>ZH - Salary Aug.2011</t>
    <phoneticPr fontId="23" type="noConversion"/>
  </si>
  <si>
    <t>Faye - Salary Aug.2011</t>
    <phoneticPr fontId="23" type="noConversion"/>
  </si>
  <si>
    <t>YMZ - Salary Aug.2011 (INTERN)</t>
    <phoneticPr fontId="23" type="noConversion"/>
  </si>
  <si>
    <t>YANG MINGZHE BEIJING</t>
    <phoneticPr fontId="23" type="noConversion"/>
  </si>
  <si>
    <t>Emily - Salary Aug.2011 (INTERN)</t>
    <phoneticPr fontId="23" type="noConversion"/>
  </si>
  <si>
    <t>EMILY BEIJING</t>
    <phoneticPr fontId="23" type="noConversion"/>
  </si>
  <si>
    <t>ROUTER</t>
    <phoneticPr fontId="23" type="noConversion"/>
  </si>
  <si>
    <t>JINGDONG BEIJING</t>
    <phoneticPr fontId="23" type="noConversion"/>
  </si>
  <si>
    <t>INK</t>
    <phoneticPr fontId="23" type="noConversion"/>
  </si>
  <si>
    <t>LOCAL MARKET VENDOR</t>
    <phoneticPr fontId="23" type="noConversion"/>
  </si>
  <si>
    <t>Meal - GB office</t>
    <phoneticPr fontId="23" type="noConversion"/>
  </si>
  <si>
    <t>EXPRESS DELIVERY (form 990)</t>
    <phoneticPr fontId="23" type="noConversion"/>
  </si>
  <si>
    <t>UPS BEIJING</t>
    <phoneticPr fontId="23" type="noConversion"/>
  </si>
  <si>
    <t>Strata fee - Aug 2011</t>
    <phoneticPr fontId="23" type="noConversion"/>
  </si>
  <si>
    <t>Water [FAPIAO as taxi]</t>
    <phoneticPr fontId="23" type="noConversion"/>
  </si>
  <si>
    <t>Moving</t>
    <phoneticPr fontId="23" type="noConversion"/>
  </si>
  <si>
    <t>SITONGYIJIA BEIJING</t>
    <phoneticPr fontId="23" type="noConversion"/>
  </si>
  <si>
    <t>Trash can and patch board</t>
    <phoneticPr fontId="23" type="noConversion"/>
  </si>
  <si>
    <t>360 BUY BEIJING</t>
    <phoneticPr fontId="23" type="noConversion"/>
  </si>
  <si>
    <t>Handkerchief paper</t>
    <phoneticPr fontId="23" type="noConversion"/>
  </si>
  <si>
    <t>Social securities - ZH / Faye ( Aug. 2011)</t>
    <phoneticPr fontId="23" type="noConversion"/>
  </si>
  <si>
    <t>Disable insurance - ZH / Faye (2010)</t>
    <phoneticPr fontId="23" type="noConversion"/>
  </si>
  <si>
    <t>Payroll tax - Aug 2011</t>
    <phoneticPr fontId="23" type="noConversion"/>
  </si>
  <si>
    <t>SHUNFENG BEIJING</t>
    <phoneticPr fontId="23" type="noConversion"/>
  </si>
  <si>
    <t>Micro wave oven</t>
    <phoneticPr fontId="23" type="noConversion"/>
  </si>
  <si>
    <t>Telephone set</t>
    <phoneticPr fontId="23" type="noConversion"/>
  </si>
  <si>
    <t>Taxi - HC to MNL</t>
    <phoneticPr fontId="23" type="noConversion"/>
  </si>
  <si>
    <t>Taxi - HC meet with WZY</t>
    <phoneticPr fontId="23" type="noConversion"/>
  </si>
  <si>
    <t>Taxi - HC meet CMB people</t>
    <phoneticPr fontId="23" type="noConversion"/>
  </si>
  <si>
    <t>Taxi - HC to IIE</t>
    <phoneticPr fontId="23" type="noConversion"/>
  </si>
  <si>
    <t>Taxi - HC meet TD</t>
    <phoneticPr fontId="23" type="noConversion"/>
  </si>
  <si>
    <t>Peter's cellphone top up [FAPIAO as taxi]</t>
    <phoneticPr fontId="23" type="noConversion"/>
  </si>
  <si>
    <t>ladder</t>
    <phoneticPr fontId="23" type="noConversion"/>
  </si>
  <si>
    <t>Accountant service fee</t>
    <phoneticPr fontId="23" type="noConversion"/>
  </si>
  <si>
    <t>Lily Kam - Salary Sept. 2011</t>
    <phoneticPr fontId="23" type="noConversion"/>
  </si>
  <si>
    <t>HC - Salary Sept. 2011</t>
    <phoneticPr fontId="23" type="noConversion"/>
  </si>
  <si>
    <t>HC BEIJING</t>
    <phoneticPr fontId="23" type="noConversion"/>
  </si>
  <si>
    <t>Faye - Salary Sept. 2011</t>
    <phoneticPr fontId="23" type="noConversion"/>
  </si>
  <si>
    <t>Faye BEIJING</t>
    <phoneticPr fontId="23" type="noConversion"/>
  </si>
  <si>
    <t>YMZ - Salary Sept. 2011</t>
    <phoneticPr fontId="23" type="noConversion"/>
  </si>
  <si>
    <t>YANGMINGZHE BEIJING</t>
    <phoneticPr fontId="23" type="noConversion"/>
  </si>
  <si>
    <t>Emily - Salary Sept. 2011</t>
    <phoneticPr fontId="23" type="noConversion"/>
  </si>
  <si>
    <t>Emily BEIJING</t>
    <phoneticPr fontId="23" type="noConversion"/>
  </si>
  <si>
    <t xml:space="preserve">Deposit of the office rent </t>
    <phoneticPr fontId="23" type="noConversion"/>
  </si>
  <si>
    <t>ZHAOXIAOHUI BEIJING</t>
    <phoneticPr fontId="23" type="noConversion"/>
  </si>
  <si>
    <t>BANK OF AMERICA USA</t>
    <phoneticPr fontId="23" type="noConversion"/>
  </si>
  <si>
    <t>RALATED</t>
    <phoneticPr fontId="23" type="noConversion"/>
  </si>
  <si>
    <t xml:space="preserve">Taxi - HC dinner with EW </t>
    <phoneticPr fontId="23" type="noConversion"/>
  </si>
  <si>
    <t xml:space="preserve">Taxi - HC dinner with JM </t>
    <phoneticPr fontId="23" type="noConversion"/>
  </si>
  <si>
    <t>Taxi - HC meet w Facebook Matt Lerault</t>
    <phoneticPr fontId="23" type="noConversion"/>
  </si>
  <si>
    <t>Taxi - HC to CCF Exhibition</t>
    <phoneticPr fontId="23" type="noConversion"/>
  </si>
  <si>
    <t>Taxi - HC to meet with LGT partner</t>
    <phoneticPr fontId="23" type="noConversion"/>
  </si>
  <si>
    <t>Taxi - HC/LK to airport</t>
    <phoneticPr fontId="23" type="noConversion"/>
  </si>
  <si>
    <t>Cleaning (FAPIAO as express delivery)</t>
    <phoneticPr fontId="23" type="noConversion"/>
  </si>
  <si>
    <t xml:space="preserve">Express delivery </t>
    <phoneticPr fontId="23" type="noConversion"/>
  </si>
  <si>
    <r>
      <t xml:space="preserve">Faye - Salary Oct. 2011 </t>
    </r>
    <r>
      <rPr>
        <sz val="9"/>
        <rFont val="Arial"/>
        <family val="2"/>
      </rPr>
      <t/>
    </r>
    <phoneticPr fontId="23" type="noConversion"/>
  </si>
  <si>
    <t xml:space="preserve">HC - Salary Oct. 2011 </t>
    <phoneticPr fontId="23" type="noConversion"/>
  </si>
  <si>
    <t xml:space="preserve">Lilly - Salary Oct. 2011 </t>
    <phoneticPr fontId="23" type="noConversion"/>
  </si>
  <si>
    <t>Lilly Kam BEIJING</t>
    <phoneticPr fontId="23" type="noConversion"/>
  </si>
  <si>
    <t>YMZ - Salary Oct. 2011</t>
    <phoneticPr fontId="23" type="noConversion"/>
  </si>
  <si>
    <t>YMZ BEIJING</t>
    <phoneticPr fontId="23" type="noConversion"/>
  </si>
  <si>
    <t xml:space="preserve">Office landline monthly fee &amp; Internet fee </t>
    <phoneticPr fontId="23" type="noConversion"/>
  </si>
  <si>
    <t xml:space="preserve">HC Blackberry monthly fee </t>
    <phoneticPr fontId="23" type="noConversion"/>
  </si>
  <si>
    <r>
      <t xml:space="preserve">Coffee </t>
    </r>
    <r>
      <rPr>
        <sz val="9"/>
        <rFont val="宋体"/>
        <family val="3"/>
        <charset val="134"/>
      </rPr>
      <t/>
    </r>
    <phoneticPr fontId="23" type="noConversion"/>
  </si>
  <si>
    <t xml:space="preserve">Cleaning </t>
    <phoneticPr fontId="23" type="noConversion"/>
  </si>
  <si>
    <t>toilet paper</t>
    <phoneticPr fontId="23" type="noConversion"/>
  </si>
  <si>
    <t xml:space="preserve">Taxi - HC meet Nick &amp; Juan </t>
    <phoneticPr fontId="23" type="noConversion"/>
  </si>
  <si>
    <t xml:space="preserve">Taxi - HC meet with Inna Pan </t>
    <phoneticPr fontId="23" type="noConversion"/>
  </si>
  <si>
    <t>Taxi - HC/Elaine meet w Doug Miller</t>
    <phoneticPr fontId="23" type="noConversion"/>
  </si>
  <si>
    <t>Taxi - HC airport to office</t>
    <phoneticPr fontId="23" type="noConversion"/>
  </si>
  <si>
    <t xml:space="preserve">Emily - Salary Oct. 2011 </t>
    <phoneticPr fontId="23" type="noConversion"/>
  </si>
  <si>
    <t>EJ BEIJING</t>
    <phoneticPr fontId="23" type="noConversion"/>
  </si>
  <si>
    <t xml:space="preserve">Taxi - HC lunch with DM </t>
    <phoneticPr fontId="23" type="noConversion"/>
  </si>
  <si>
    <t>Taxi - HC/LK go to Temple Theater</t>
    <phoneticPr fontId="23" type="noConversion"/>
  </si>
  <si>
    <t>Taxi - HC/LK meet w Ted Dean</t>
    <phoneticPr fontId="23" type="noConversion"/>
  </si>
  <si>
    <t xml:space="preserve">Taxi - HC late at office </t>
    <phoneticPr fontId="23" type="noConversion"/>
  </si>
  <si>
    <t>BANK OF AMERICA</t>
    <phoneticPr fontId="23" type="noConversion"/>
  </si>
  <si>
    <t>Cleaning</t>
    <phoneticPr fontId="23" type="noConversion"/>
  </si>
  <si>
    <t>Express dilivery</t>
    <phoneticPr fontId="23" type="noConversion"/>
  </si>
  <si>
    <t>Geroge - Salary Sep-Nov 2011</t>
    <phoneticPr fontId="23" type="noConversion"/>
  </si>
  <si>
    <t>GEORGE DING BEIJING</t>
    <phoneticPr fontId="23" type="noConversion"/>
  </si>
  <si>
    <t>Office lnternet II</t>
    <phoneticPr fontId="23" type="noConversion"/>
  </si>
  <si>
    <t>UNICOM BEIJING</t>
    <phoneticPr fontId="23" type="noConversion"/>
  </si>
  <si>
    <t>Fire extinguisher</t>
    <phoneticPr fontId="23" type="noConversion"/>
  </si>
  <si>
    <t>Water Supply Fee</t>
    <phoneticPr fontId="23" type="noConversion"/>
  </si>
  <si>
    <t>BEIJING WATERWORKS GROUP</t>
    <phoneticPr fontId="23" type="noConversion"/>
  </si>
  <si>
    <t>stationaries</t>
    <phoneticPr fontId="23" type="noConversion"/>
  </si>
  <si>
    <t>CONFERENCE, CONVENTIONS, AND MEETINGS</t>
    <phoneticPr fontId="23" type="noConversion"/>
  </si>
  <si>
    <t>Glass board</t>
    <phoneticPr fontId="23" type="noConversion"/>
  </si>
  <si>
    <t>Development fee - Weiguang</t>
    <phoneticPr fontId="23" type="noConversion"/>
  </si>
  <si>
    <t>YANWEIGUANG BEIJING</t>
    <phoneticPr fontId="23" type="noConversion"/>
  </si>
  <si>
    <t>Webisite development</t>
    <phoneticPr fontId="23" type="noConversion"/>
  </si>
  <si>
    <t>ChinaValue</t>
    <phoneticPr fontId="28" type="noConversion"/>
  </si>
  <si>
    <t>Batteries</t>
    <phoneticPr fontId="23" type="noConversion"/>
  </si>
  <si>
    <r>
      <t xml:space="preserve">Taxi - HC dinner with Alex Lin </t>
    </r>
    <r>
      <rPr>
        <sz val="9"/>
        <rFont val="宋体"/>
        <family val="3"/>
        <charset val="134"/>
      </rPr>
      <t/>
    </r>
    <phoneticPr fontId="23" type="noConversion"/>
  </si>
  <si>
    <t>Taxi - HC to FACES conference</t>
    <phoneticPr fontId="23" type="noConversion"/>
  </si>
  <si>
    <t>Taxi - HC lunch with Justin B</t>
    <phoneticPr fontId="23" type="noConversion"/>
  </si>
  <si>
    <t>Food for 1120 event</t>
    <phoneticPr fontId="23" type="noConversion"/>
  </si>
  <si>
    <t>OTHER： MEALS &amp; ENTERTAINMENT</t>
    <phoneticPr fontId="23" type="noConversion"/>
  </si>
  <si>
    <t>white board</t>
    <phoneticPr fontId="23" type="noConversion"/>
  </si>
  <si>
    <t>garbage disposal fee</t>
    <phoneticPr fontId="23" type="noConversion"/>
  </si>
  <si>
    <t>HC - salary Nov. 2011</t>
    <phoneticPr fontId="23" type="noConversion"/>
  </si>
  <si>
    <t>Lilly - salary Nov. 2011</t>
    <phoneticPr fontId="23" type="noConversion"/>
  </si>
  <si>
    <t>LILLY KAM BEIJING</t>
    <phoneticPr fontId="23" type="noConversion"/>
  </si>
  <si>
    <t>Faye - salary Nov. 2011</t>
    <phoneticPr fontId="23" type="noConversion"/>
  </si>
  <si>
    <t>PURUOFEI BEIJING</t>
    <phoneticPr fontId="23" type="noConversion"/>
  </si>
  <si>
    <t>Emily - salary Nov. 2011</t>
    <phoneticPr fontId="23" type="noConversion"/>
  </si>
  <si>
    <t>YMZ - salary Nov. 2011</t>
    <phoneticPr fontId="23" type="noConversion"/>
  </si>
  <si>
    <t>HeYuan trnaslation fee</t>
    <phoneticPr fontId="23" type="noConversion"/>
  </si>
  <si>
    <t>HEYUAN BEIJING</t>
    <phoneticPr fontId="23" type="noConversion"/>
  </si>
  <si>
    <t>Turkey</t>
    <phoneticPr fontId="23" type="noConversion"/>
  </si>
  <si>
    <t>WESTIN HOTEL</t>
    <phoneticPr fontId="23" type="noConversion"/>
  </si>
  <si>
    <t>Taxi - take turkey back</t>
    <phoneticPr fontId="23" type="noConversion"/>
  </si>
  <si>
    <t>Payrolll tax</t>
    <phoneticPr fontId="23" type="noConversion"/>
  </si>
  <si>
    <t>Holly Blackberry fee</t>
    <phoneticPr fontId="23" type="noConversion"/>
  </si>
  <si>
    <t>Office landline &amp; internet</t>
    <phoneticPr fontId="23" type="noConversion"/>
  </si>
  <si>
    <t>CHINA UNICOM BEIJING</t>
    <phoneticPr fontId="23" type="noConversion"/>
  </si>
  <si>
    <t>Pamir office landline</t>
    <phoneticPr fontId="23" type="noConversion"/>
  </si>
  <si>
    <t>Social securities - faye</t>
    <phoneticPr fontId="23" type="noConversion"/>
  </si>
  <si>
    <t>Oven</t>
    <phoneticPr fontId="23" type="noConversion"/>
  </si>
  <si>
    <t>TAOBAO</t>
    <phoneticPr fontId="23" type="noConversion"/>
  </si>
  <si>
    <t>Signage</t>
    <phoneticPr fontId="23" type="noConversion"/>
  </si>
  <si>
    <t>Web development - Hainan</t>
    <phoneticPr fontId="23" type="noConversion"/>
  </si>
  <si>
    <t>remote control</t>
    <phoneticPr fontId="23" type="noConversion"/>
  </si>
  <si>
    <t>Booklet printing</t>
    <phoneticPr fontId="28" type="noConversion"/>
  </si>
  <si>
    <t>OFFICE EXPENSES:  BANK FEES</t>
    <phoneticPr fontId="28" type="noConversion"/>
  </si>
  <si>
    <t>Thanksgiving Party Food</t>
    <phoneticPr fontId="23" type="noConversion"/>
  </si>
  <si>
    <t>Lockers</t>
    <phoneticPr fontId="23" type="noConversion"/>
  </si>
  <si>
    <t>Speech Stand</t>
    <phoneticPr fontId="23" type="noConversion"/>
  </si>
  <si>
    <t>Easel</t>
    <phoneticPr fontId="23" type="noConversion"/>
  </si>
  <si>
    <t>Accountant Service Fee (Jun-Dec)</t>
    <phoneticPr fontId="23" type="noConversion"/>
  </si>
  <si>
    <t>Hoodies Sample</t>
    <phoneticPr fontId="23" type="noConversion"/>
  </si>
  <si>
    <t>Forks &amp; spoons</t>
    <phoneticPr fontId="23" type="noConversion"/>
  </si>
  <si>
    <t>Shoe laces</t>
    <phoneticPr fontId="23" type="noConversion"/>
  </si>
  <si>
    <t>Other supplies for GOLDEN FIVE STAR</t>
    <phoneticPr fontId="23" type="noConversion"/>
  </si>
  <si>
    <t>Taxi - LK to project</t>
    <phoneticPr fontId="23" type="noConversion"/>
  </si>
  <si>
    <t>Water</t>
    <phoneticPr fontId="23" type="noConversion"/>
  </si>
  <si>
    <t>PPY gift: USB</t>
    <phoneticPr fontId="23" type="noConversion"/>
  </si>
  <si>
    <t>web development - Hainan</t>
    <phoneticPr fontId="23" type="noConversion"/>
  </si>
  <si>
    <t>VIIVLABS</t>
    <phoneticPr fontId="28" type="noConversion"/>
  </si>
  <si>
    <t>PPY gift: passport holders - red</t>
    <phoneticPr fontId="23" type="noConversion"/>
  </si>
  <si>
    <t>catering 80%</t>
    <phoneticPr fontId="23" type="noConversion"/>
  </si>
  <si>
    <t>Culinary Capers</t>
    <phoneticPr fontId="23" type="noConversion"/>
  </si>
  <si>
    <t>passport holders - grey</t>
    <phoneticPr fontId="23" type="noConversion"/>
  </si>
  <si>
    <t>Yilabao &amp; posters</t>
    <phoneticPr fontId="23" type="noConversion"/>
  </si>
  <si>
    <t>HUTONG PRINTER</t>
    <phoneticPr fontId="23" type="noConversion"/>
  </si>
  <si>
    <t>workmeal</t>
    <phoneticPr fontId="23" type="noConversion"/>
  </si>
  <si>
    <t>LIHUA BEIJING</t>
    <phoneticPr fontId="23" type="noConversion"/>
  </si>
  <si>
    <t>work meal</t>
    <phoneticPr fontId="23" type="noConversion"/>
  </si>
  <si>
    <t>wine</t>
    <phoneticPr fontId="23" type="noConversion"/>
  </si>
  <si>
    <t>photographing</t>
    <phoneticPr fontId="23" type="noConversion"/>
  </si>
  <si>
    <t>JIANYI BEIJING</t>
    <phoneticPr fontId="23" type="noConversion"/>
  </si>
  <si>
    <t>work meal pizza</t>
    <phoneticPr fontId="23" type="noConversion"/>
  </si>
  <si>
    <t>PIZZAHUT BEIJING</t>
    <phoneticPr fontId="23" type="noConversion"/>
  </si>
  <si>
    <t>catering 20%</t>
    <phoneticPr fontId="23" type="noConversion"/>
  </si>
  <si>
    <t>moving</t>
    <phoneticPr fontId="23" type="noConversion"/>
  </si>
  <si>
    <t>SITONG MOVING BEIJING</t>
    <phoneticPr fontId="23" type="noConversion"/>
  </si>
  <si>
    <t>cleaning</t>
    <phoneticPr fontId="23" type="noConversion"/>
  </si>
  <si>
    <t>Yilabao - will I am</t>
    <phoneticPr fontId="23" type="noConversion"/>
  </si>
  <si>
    <t>landline - wifi GB</t>
    <phoneticPr fontId="23" type="noConversion"/>
  </si>
  <si>
    <t>CHINIA UNICOM</t>
    <phoneticPr fontId="23" type="noConversion"/>
  </si>
  <si>
    <t>watter 20 buckets</t>
    <phoneticPr fontId="23" type="noConversion"/>
  </si>
  <si>
    <t>Printer</t>
    <phoneticPr fontId="23" type="noConversion"/>
  </si>
  <si>
    <t>360 BUY</t>
    <phoneticPr fontId="23" type="noConversion"/>
  </si>
  <si>
    <t>coffee</t>
    <phoneticPr fontId="23" type="noConversion"/>
  </si>
  <si>
    <t>DANGDANG</t>
    <phoneticPr fontId="23" type="noConversion"/>
  </si>
  <si>
    <t>10 boxes</t>
    <phoneticPr fontId="23" type="noConversion"/>
  </si>
  <si>
    <t>GOLDEN FIVE STARS  BEIJING</t>
    <phoneticPr fontId="23" type="noConversion"/>
  </si>
  <si>
    <t>3 stamps</t>
    <phoneticPr fontId="23" type="noConversion"/>
  </si>
  <si>
    <t>mic stand &amp; pins</t>
    <phoneticPr fontId="23" type="noConversion"/>
  </si>
  <si>
    <t>plugboard</t>
    <phoneticPr fontId="23" type="noConversion"/>
  </si>
  <si>
    <t>stationary- mark pens</t>
    <phoneticPr fontId="23" type="noConversion"/>
  </si>
  <si>
    <t>Inks</t>
    <phoneticPr fontId="23" type="noConversion"/>
  </si>
  <si>
    <t>black cloth</t>
    <phoneticPr fontId="23" type="noConversion"/>
  </si>
  <si>
    <t>cola &amp; water</t>
    <phoneticPr fontId="23" type="noConversion"/>
  </si>
  <si>
    <t>Taxi - AK</t>
    <phoneticPr fontId="23" type="noConversion"/>
  </si>
  <si>
    <t>hard driver</t>
    <phoneticPr fontId="23" type="noConversion"/>
  </si>
  <si>
    <t>Beer</t>
    <phoneticPr fontId="23" type="noConversion"/>
  </si>
  <si>
    <t>HC - Salary Dec. 2011</t>
    <phoneticPr fontId="23" type="noConversion"/>
  </si>
  <si>
    <t>Lilly  - Salary Dec. 2011</t>
    <phoneticPr fontId="23" type="noConversion"/>
  </si>
  <si>
    <t>Faye - Salary Dec. 2011</t>
    <phoneticPr fontId="23" type="noConversion"/>
  </si>
  <si>
    <t>FAYE PURUOFEI BEIJING</t>
    <phoneticPr fontId="23" type="noConversion"/>
  </si>
  <si>
    <t>Emily - Salary Dec. 2011</t>
    <phoneticPr fontId="23" type="noConversion"/>
  </si>
  <si>
    <t>YMZ - Salary Dec. 2011</t>
    <phoneticPr fontId="23" type="noConversion"/>
  </si>
  <si>
    <t>George - Salary Dec. 2011</t>
    <phoneticPr fontId="23" type="noConversion"/>
  </si>
  <si>
    <t>Office landline &amp; internet fee - Dec.</t>
    <phoneticPr fontId="23" type="noConversion"/>
  </si>
  <si>
    <t>Office landline fee (Pamir) - Dec.</t>
    <phoneticPr fontId="23" type="noConversion"/>
  </si>
  <si>
    <t>HC mobilephone monthly fee - Dec.</t>
    <phoneticPr fontId="23" type="noConversion"/>
  </si>
  <si>
    <t>Social Security - Dec.</t>
    <phoneticPr fontId="23" type="noConversion"/>
  </si>
  <si>
    <t>PAYROLL TAXES</t>
    <phoneticPr fontId="23" type="noConversion"/>
  </si>
  <si>
    <t>OTHER:  GOVERNMENT-RELATED FEES</t>
    <phoneticPr fontId="23" type="noConversion"/>
  </si>
  <si>
    <t>PENSION PLAN CONTRIBUTIONS</t>
    <phoneticPr fontId="6" type="noConversion"/>
  </si>
  <si>
    <t>11e</t>
    <phoneticPr fontId="6" type="noConversion"/>
  </si>
  <si>
    <t>11f</t>
    <phoneticPr fontId="6" type="noConversion"/>
  </si>
  <si>
    <t>11d</t>
    <phoneticPr fontId="6" type="noConversion"/>
  </si>
  <si>
    <t>11g</t>
    <phoneticPr fontId="6" type="noConversion"/>
  </si>
  <si>
    <t>17a</t>
    <phoneticPr fontId="6" type="noConversion"/>
  </si>
  <si>
    <t>17b</t>
    <phoneticPr fontId="6" type="noConversion"/>
  </si>
  <si>
    <t>17c</t>
    <phoneticPr fontId="6" type="noConversion"/>
  </si>
  <si>
    <t>CHINA AIR</t>
    <phoneticPr fontId="23" type="noConversion"/>
  </si>
  <si>
    <t>Current</t>
  </si>
  <si>
    <t>ASSETS</t>
    <phoneticPr fontId="5" type="noConversion"/>
  </si>
  <si>
    <t>Current Assets</t>
    <phoneticPr fontId="5" type="noConversion"/>
  </si>
  <si>
    <t>Checking / Savings</t>
    <phoneticPr fontId="5" type="noConversion"/>
  </si>
  <si>
    <t>Accounts Receivable</t>
    <phoneticPr fontId="5" type="noConversion"/>
  </si>
  <si>
    <t>Total Current Assets</t>
    <phoneticPr fontId="5" type="noConversion"/>
  </si>
  <si>
    <t>TOTAL ASSETS</t>
    <phoneticPr fontId="5" type="noConversion"/>
  </si>
  <si>
    <t>LIABILITIES &amp; EQUITY</t>
    <phoneticPr fontId="5" type="noConversion"/>
  </si>
  <si>
    <t>Liabilities</t>
    <phoneticPr fontId="5" type="noConversion"/>
  </si>
  <si>
    <t>Current Accounts Payable</t>
    <phoneticPr fontId="5" type="noConversion"/>
  </si>
  <si>
    <t>Long Term Liabilities - Loan</t>
    <phoneticPr fontId="5" type="noConversion"/>
  </si>
  <si>
    <t>Total Liabilities</t>
    <phoneticPr fontId="5" type="noConversion"/>
  </si>
  <si>
    <t>Equity</t>
    <phoneticPr fontId="5" type="noConversion"/>
  </si>
  <si>
    <t>2008 Net Equity</t>
    <phoneticPr fontId="5" type="noConversion"/>
  </si>
  <si>
    <t>2009 Net Equity</t>
    <phoneticPr fontId="5" type="noConversion"/>
  </si>
  <si>
    <t>2010 Net Equity</t>
    <phoneticPr fontId="6" type="noConversion"/>
  </si>
  <si>
    <t>Total Equity</t>
    <phoneticPr fontId="5" type="noConversion"/>
  </si>
  <si>
    <t>TOTAL LIABILITIES &amp; EQUITY</t>
    <phoneticPr fontId="5" type="noConversion"/>
  </si>
  <si>
    <t>2011 Net Equity</t>
  </si>
  <si>
    <t>31-Dec-11</t>
    <phoneticPr fontId="5" type="noConversion"/>
  </si>
  <si>
    <t>SM Fruits</t>
    <phoneticPr fontId="23" type="noConversion"/>
  </si>
  <si>
    <t>PPY website Server</t>
    <phoneticPr fontId="23" type="noConversion"/>
  </si>
  <si>
    <t>Sells Tax</t>
    <phoneticPr fontId="23" type="noConversion"/>
  </si>
  <si>
    <t>Coffee - HC</t>
    <phoneticPr fontId="23" type="noConversion"/>
  </si>
  <si>
    <t>SUPPORT: LEGAL &amp; ACCOUNTING</t>
    <phoneticPr fontId="4" type="noConversion"/>
  </si>
  <si>
    <t>Taxi - HC meet with Angcl Hsu</t>
  </si>
  <si>
    <t>Taxi - HC  project meeting</t>
    <phoneticPr fontId="23" type="noConversion"/>
  </si>
  <si>
    <r>
      <t>TOTAL</t>
    </r>
    <r>
      <rPr>
        <b/>
        <sz val="11"/>
        <color theme="1"/>
        <rFont val="宋体"/>
        <family val="3"/>
        <charset val="134"/>
      </rPr>
      <t>：</t>
    </r>
    <phoneticPr fontId="34" type="noConversion"/>
  </si>
  <si>
    <r>
      <t>NOTE</t>
    </r>
    <r>
      <rPr>
        <sz val="11"/>
        <color theme="1"/>
        <rFont val="宋体"/>
        <family val="3"/>
        <charset val="134"/>
      </rPr>
      <t>：</t>
    </r>
    <phoneticPr fontId="34" type="noConversion"/>
  </si>
  <si>
    <t>Because of moving office and changing finance assistant, the items below don't have receipts. TOTAL: $165.63</t>
    <phoneticPr fontId="34" type="noConversion"/>
  </si>
  <si>
    <t>TOTAL:</t>
    <phoneticPr fontId="23" type="noConversion"/>
  </si>
  <si>
    <t>Office Rent - one month</t>
    <phoneticPr fontId="23" type="noConversion"/>
  </si>
  <si>
    <t>Office Rent - five months</t>
    <phoneticPr fontId="23" type="noConversion"/>
  </si>
</sst>
</file>

<file path=xl/styles.xml><?xml version="1.0" encoding="utf-8"?>
<styleSheet xmlns="http://schemas.openxmlformats.org/spreadsheetml/2006/main">
  <numFmts count="9">
    <numFmt numFmtId="26" formatCode="\$#,##0.00_);[Red]\(\$#,##0.00\)"/>
    <numFmt numFmtId="176" formatCode="&quot;$&quot;#,##0.00"/>
    <numFmt numFmtId="177" formatCode="&quot;$&quot;#,##0.00_);\(&quot;$&quot;#,##0.00\)"/>
    <numFmt numFmtId="178" formatCode="[$￥-804]#,##0.00"/>
    <numFmt numFmtId="179" formatCode="\$#,##0.00"/>
    <numFmt numFmtId="180" formatCode="0.0%"/>
    <numFmt numFmtId="181" formatCode="&quot;$&quot;#,##0.00_);[Red]\(&quot;$&quot;#,##0.00\)"/>
    <numFmt numFmtId="182" formatCode="dd/mm/yyyy;@"/>
    <numFmt numFmtId="183" formatCode="#,##0.0000000000_ "/>
  </numFmts>
  <fonts count="43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Verdana"/>
      <family val="2"/>
    </font>
    <font>
      <sz val="9"/>
      <name val="宋体"/>
      <family val="3"/>
      <charset val="134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ＭＳ Ｐゴシック"/>
      <family val="2"/>
    </font>
    <font>
      <sz val="11"/>
      <color indexed="8"/>
      <name val="宋体"/>
      <family val="3"/>
      <charset val="134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rgb="FF000000"/>
      <name val="ＭＳ Ｐゴシック"/>
    </font>
    <font>
      <sz val="10"/>
      <name val="宋体"/>
      <family val="3"/>
      <charset val="134"/>
    </font>
    <font>
      <b/>
      <sz val="9"/>
      <color rgb="FF000000"/>
      <name val="Arial"/>
      <family val="2"/>
    </font>
    <font>
      <sz val="9"/>
      <name val="Arial"/>
      <family val="2"/>
    </font>
    <font>
      <sz val="11"/>
      <name val="宋体"/>
      <family val="3"/>
      <charset val="134"/>
      <scheme val="minor"/>
    </font>
    <font>
      <b/>
      <sz val="9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name val="宋体"/>
      <family val="3"/>
      <charset val="134"/>
      <scheme val="minor"/>
    </font>
    <font>
      <sz val="9"/>
      <color rgb="FF222222"/>
      <name val="Arial"/>
      <family val="2"/>
    </font>
    <font>
      <b/>
      <sz val="11"/>
      <color theme="0"/>
      <name val="宋体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2">
    <xf numFmtId="178" fontId="0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1" fillId="0" borderId="0"/>
    <xf numFmtId="177" fontId="1" fillId="0" borderId="0" applyFont="0" applyFill="0" applyBorder="0" applyAlignment="0" applyProtection="0"/>
    <xf numFmtId="178" fontId="3" fillId="0" borderId="0">
      <alignment vertical="center"/>
    </xf>
    <xf numFmtId="178" fontId="1" fillId="0" borderId="0"/>
    <xf numFmtId="178" fontId="3" fillId="0" borderId="0">
      <alignment vertical="center"/>
    </xf>
    <xf numFmtId="178" fontId="1" fillId="0" borderId="0"/>
    <xf numFmtId="0" fontId="2" fillId="0" borderId="0"/>
    <xf numFmtId="0" fontId="2" fillId="0" borderId="0"/>
  </cellStyleXfs>
  <cellXfs count="218">
    <xf numFmtId="178" fontId="0" fillId="0" borderId="0" xfId="0">
      <alignment vertical="center"/>
    </xf>
    <xf numFmtId="178" fontId="1" fillId="0" borderId="0" xfId="4" applyFont="1" applyFill="1" applyAlignment="1">
      <alignment vertical="center"/>
    </xf>
    <xf numFmtId="178" fontId="7" fillId="0" borderId="0" xfId="4" applyFont="1" applyFill="1" applyBorder="1"/>
    <xf numFmtId="178" fontId="1" fillId="0" borderId="0" xfId="4" applyFill="1" applyBorder="1"/>
    <xf numFmtId="9" fontId="1" fillId="0" borderId="0" xfId="4" applyNumberFormat="1" applyFont="1" applyFill="1" applyBorder="1" applyAlignment="1">
      <alignment horizontal="center" wrapText="1"/>
    </xf>
    <xf numFmtId="176" fontId="2" fillId="0" borderId="0" xfId="3" applyNumberFormat="1" applyFont="1" applyFill="1" applyBorder="1" applyAlignment="1">
      <alignment horizontal="left" wrapText="1"/>
    </xf>
    <xf numFmtId="178" fontId="1" fillId="0" borderId="0" xfId="4" applyNumberFormat="1" applyFont="1" applyFill="1" applyBorder="1" applyAlignment="1">
      <alignment horizontal="center"/>
    </xf>
    <xf numFmtId="179" fontId="1" fillId="0" borderId="0" xfId="4" applyNumberFormat="1" applyFont="1" applyFill="1" applyBorder="1" applyAlignment="1">
      <alignment horizontal="center"/>
    </xf>
    <xf numFmtId="9" fontId="1" fillId="0" borderId="0" xfId="4" applyNumberFormat="1" applyFill="1" applyBorder="1" applyAlignment="1">
      <alignment horizontal="center"/>
    </xf>
    <xf numFmtId="178" fontId="3" fillId="0" borderId="0" xfId="6">
      <alignment vertical="center"/>
    </xf>
    <xf numFmtId="176" fontId="9" fillId="0" borderId="0" xfId="3" applyNumberFormat="1" applyFont="1" applyFill="1" applyBorder="1" applyAlignment="1">
      <alignment horizontal="right" wrapText="1"/>
    </xf>
    <xf numFmtId="176" fontId="9" fillId="0" borderId="0" xfId="3" applyNumberFormat="1" applyFont="1" applyFill="1" applyBorder="1" applyAlignment="1">
      <alignment horizontal="left" wrapText="1"/>
    </xf>
    <xf numFmtId="176" fontId="1" fillId="0" borderId="0" xfId="4" applyNumberFormat="1" applyFont="1" applyFill="1" applyBorder="1" applyAlignment="1">
      <alignment horizontal="center"/>
    </xf>
    <xf numFmtId="178" fontId="1" fillId="0" borderId="0" xfId="6" applyFont="1" applyFill="1" applyAlignment="1"/>
    <xf numFmtId="176" fontId="7" fillId="0" borderId="0" xfId="4" applyNumberFormat="1" applyFont="1" applyFill="1" applyBorder="1" applyAlignment="1">
      <alignment horizontal="center"/>
    </xf>
    <xf numFmtId="10" fontId="1" fillId="0" borderId="0" xfId="4" applyNumberFormat="1" applyFont="1" applyAlignment="1">
      <alignment vertical="center"/>
    </xf>
    <xf numFmtId="178" fontId="1" fillId="0" borderId="0" xfId="4" applyFont="1" applyAlignment="1">
      <alignment vertical="center"/>
    </xf>
    <xf numFmtId="176" fontId="1" fillId="0" borderId="0" xfId="4" applyNumberFormat="1" applyFont="1" applyFill="1" applyAlignment="1">
      <alignment vertical="center"/>
    </xf>
    <xf numFmtId="180" fontId="1" fillId="0" borderId="0" xfId="4" applyNumberFormat="1" applyFont="1" applyAlignment="1">
      <alignment horizontal="center" vertical="center"/>
    </xf>
    <xf numFmtId="180" fontId="1" fillId="0" borderId="0" xfId="4" applyNumberFormat="1" applyFont="1" applyFill="1" applyAlignment="1">
      <alignment horizontal="center" vertical="center"/>
    </xf>
    <xf numFmtId="176" fontId="1" fillId="0" borderId="0" xfId="4" applyNumberFormat="1" applyFont="1" applyFill="1" applyAlignment="1">
      <alignment horizontal="center" vertical="center"/>
    </xf>
    <xf numFmtId="10" fontId="1" fillId="0" borderId="0" xfId="4" applyNumberFormat="1" applyFont="1" applyFill="1" applyAlignment="1">
      <alignment vertical="center"/>
    </xf>
    <xf numFmtId="176" fontId="9" fillId="0" borderId="0" xfId="4" applyNumberFormat="1" applyFont="1" applyFill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178" fontId="2" fillId="0" borderId="0" xfId="4" applyFont="1" applyFill="1" applyAlignment="1">
      <alignment vertical="center"/>
    </xf>
    <xf numFmtId="176" fontId="2" fillId="0" borderId="0" xfId="4" applyNumberFormat="1" applyFont="1" applyFill="1" applyAlignment="1">
      <alignment horizontal="center" vertical="center" wrapText="1"/>
    </xf>
    <xf numFmtId="176" fontId="9" fillId="0" borderId="0" xfId="4" applyNumberFormat="1" applyFont="1" applyAlignment="1">
      <alignment horizontal="center" vertical="center" wrapText="1"/>
    </xf>
    <xf numFmtId="176" fontId="2" fillId="0" borderId="0" xfId="3" applyNumberFormat="1" applyFont="1" applyFill="1" applyBorder="1" applyAlignment="1">
      <alignment horizontal="center" vertical="center" wrapText="1"/>
    </xf>
    <xf numFmtId="176" fontId="9" fillId="0" borderId="0" xfId="3" applyNumberFormat="1" applyFont="1" applyFill="1" applyBorder="1" applyAlignment="1">
      <alignment horizontal="center" vertical="center" wrapText="1"/>
    </xf>
    <xf numFmtId="178" fontId="9" fillId="0" borderId="0" xfId="4" applyFont="1" applyAlignment="1">
      <alignment horizontal="left" vertical="center"/>
    </xf>
    <xf numFmtId="178" fontId="2" fillId="0" borderId="0" xfId="2" applyFont="1" applyFill="1" applyBorder="1" applyAlignment="1">
      <alignment vertical="center"/>
    </xf>
    <xf numFmtId="178" fontId="9" fillId="0" borderId="0" xfId="4" applyFont="1" applyAlignment="1">
      <alignment vertical="center"/>
    </xf>
    <xf numFmtId="178" fontId="9" fillId="0" borderId="0" xfId="4" applyFont="1" applyAlignment="1">
      <alignment horizontal="left" vertical="center" wrapText="1"/>
    </xf>
    <xf numFmtId="176" fontId="11" fillId="0" borderId="0" xfId="4" applyNumberFormat="1" applyFont="1" applyFill="1" applyAlignment="1">
      <alignment horizontal="center" vertical="center" wrapText="1"/>
    </xf>
    <xf numFmtId="176" fontId="11" fillId="0" borderId="0" xfId="3" applyNumberFormat="1" applyFont="1" applyFill="1" applyBorder="1" applyAlignment="1">
      <alignment horizontal="center" vertical="center" wrapText="1"/>
    </xf>
    <xf numFmtId="178" fontId="1" fillId="0" borderId="0" xfId="4"/>
    <xf numFmtId="178" fontId="1" fillId="0" borderId="0" xfId="4" applyFill="1" applyBorder="1" applyAlignment="1">
      <alignment vertical="center"/>
    </xf>
    <xf numFmtId="178" fontId="12" fillId="0" borderId="0" xfId="1" applyFont="1" applyFill="1" applyBorder="1" applyAlignment="1">
      <alignment horizontal="center" vertical="center"/>
    </xf>
    <xf numFmtId="178" fontId="9" fillId="0" borderId="0" xfId="1" applyFont="1" applyFill="1" applyBorder="1" applyAlignment="1">
      <alignment horizontal="left" vertical="center"/>
    </xf>
    <xf numFmtId="178" fontId="12" fillId="0" borderId="0" xfId="4" applyFont="1" applyAlignment="1">
      <alignment horizontal="center" vertical="center"/>
    </xf>
    <xf numFmtId="178" fontId="12" fillId="0" borderId="0" xfId="4" applyFont="1" applyAlignment="1">
      <alignment vertical="center"/>
    </xf>
    <xf numFmtId="178" fontId="12" fillId="0" borderId="0" xfId="4" applyFont="1" applyFill="1" applyAlignment="1">
      <alignment vertical="center"/>
    </xf>
    <xf numFmtId="178" fontId="1" fillId="0" borderId="0" xfId="4" applyFill="1"/>
    <xf numFmtId="176" fontId="7" fillId="0" borderId="0" xfId="4" applyNumberFormat="1" applyFont="1" applyFill="1" applyBorder="1" applyAlignment="1">
      <alignment horizontal="center" vertical="center"/>
    </xf>
    <xf numFmtId="180" fontId="1" fillId="0" borderId="0" xfId="4" applyNumberFormat="1" applyFill="1" applyBorder="1" applyAlignment="1">
      <alignment horizontal="center" vertical="center"/>
    </xf>
    <xf numFmtId="176" fontId="1" fillId="0" borderId="0" xfId="4" applyNumberFormat="1" applyFill="1" applyBorder="1" applyAlignment="1">
      <alignment vertical="center"/>
    </xf>
    <xf numFmtId="10" fontId="1" fillId="0" borderId="0" xfId="4" applyNumberFormat="1"/>
    <xf numFmtId="178" fontId="14" fillId="2" borderId="0" xfId="0" applyNumberFormat="1" applyFont="1" applyFill="1" applyBorder="1" applyAlignment="1">
      <alignment horizontal="center"/>
    </xf>
    <xf numFmtId="26" fontId="14" fillId="2" borderId="0" xfId="0" applyNumberFormat="1" applyFont="1" applyFill="1" applyBorder="1" applyAlignment="1">
      <alignment horizontal="center"/>
    </xf>
    <xf numFmtId="178" fontId="14" fillId="2" borderId="0" xfId="0" applyNumberFormat="1" applyFont="1" applyFill="1" applyBorder="1" applyAlignment="1">
      <alignment horizontal="center" vertical="center"/>
    </xf>
    <xf numFmtId="178" fontId="1" fillId="0" borderId="0" xfId="7"/>
    <xf numFmtId="178" fontId="7" fillId="0" borderId="0" xfId="7" applyFont="1"/>
    <xf numFmtId="177" fontId="7" fillId="0" borderId="3" xfId="5" applyNumberFormat="1" applyFont="1" applyBorder="1" applyAlignment="1">
      <alignment horizontal="center"/>
    </xf>
    <xf numFmtId="178" fontId="1" fillId="0" borderId="0" xfId="7" applyAlignment="1">
      <alignment horizontal="left" indent="1"/>
    </xf>
    <xf numFmtId="177" fontId="1" fillId="0" borderId="0" xfId="5" applyNumberFormat="1" applyFont="1" applyAlignment="1">
      <alignment horizontal="center"/>
    </xf>
    <xf numFmtId="178" fontId="7" fillId="0" borderId="0" xfId="7" applyFont="1" applyAlignment="1">
      <alignment horizontal="left" indent="1"/>
    </xf>
    <xf numFmtId="178" fontId="1" fillId="0" borderId="0" xfId="7" applyFont="1" applyAlignment="1">
      <alignment horizontal="left" indent="1"/>
    </xf>
    <xf numFmtId="177" fontId="17" fillId="0" borderId="0" xfId="5" applyNumberFormat="1" applyFont="1"/>
    <xf numFmtId="178" fontId="1" fillId="0" borderId="0" xfId="7" applyFont="1"/>
    <xf numFmtId="177" fontId="7" fillId="0" borderId="4" xfId="5" applyNumberFormat="1" applyFont="1" applyBorder="1" applyAlignment="1">
      <alignment horizontal="center"/>
    </xf>
    <xf numFmtId="177" fontId="7" fillId="0" borderId="5" xfId="5" applyNumberFormat="1" applyFont="1" applyBorder="1" applyAlignment="1">
      <alignment horizontal="center"/>
    </xf>
    <xf numFmtId="178" fontId="1" fillId="0" borderId="0" xfId="7" applyAlignment="1">
      <alignment horizontal="center"/>
    </xf>
    <xf numFmtId="178" fontId="18" fillId="3" borderId="0" xfId="4" applyFont="1" applyFill="1" applyAlignment="1">
      <alignment horizontal="left" vertical="center" wrapText="1"/>
    </xf>
    <xf numFmtId="176" fontId="19" fillId="3" borderId="0" xfId="4" applyNumberFormat="1" applyFont="1" applyFill="1" applyAlignment="1">
      <alignment horizontal="center" vertical="center" wrapText="1"/>
    </xf>
    <xf numFmtId="176" fontId="19" fillId="3" borderId="0" xfId="3" applyNumberFormat="1" applyFont="1" applyFill="1" applyBorder="1" applyAlignment="1">
      <alignment horizontal="center" vertical="center" wrapText="1"/>
    </xf>
    <xf numFmtId="176" fontId="18" fillId="3" borderId="0" xfId="4" applyNumberFormat="1" applyFont="1" applyFill="1" applyAlignment="1">
      <alignment horizontal="center" vertical="center" wrapText="1"/>
    </xf>
    <xf numFmtId="10" fontId="20" fillId="3" borderId="0" xfId="4" applyNumberFormat="1" applyFont="1" applyFill="1" applyAlignment="1">
      <alignment vertical="center"/>
    </xf>
    <xf numFmtId="178" fontId="20" fillId="3" borderId="0" xfId="4" applyFont="1" applyFill="1"/>
    <xf numFmtId="178" fontId="18" fillId="3" borderId="0" xfId="1" applyFont="1" applyFill="1" applyBorder="1" applyAlignment="1">
      <alignment horizontal="left" vertical="center"/>
    </xf>
    <xf numFmtId="178" fontId="18" fillId="3" borderId="0" xfId="4" applyFont="1" applyFill="1" applyAlignment="1">
      <alignment vertical="center"/>
    </xf>
    <xf numFmtId="176" fontId="18" fillId="3" borderId="0" xfId="4" applyNumberFormat="1" applyFont="1" applyFill="1" applyBorder="1" applyAlignment="1">
      <alignment horizontal="center" vertical="center"/>
    </xf>
    <xf numFmtId="26" fontId="24" fillId="0" borderId="0" xfId="4" applyNumberFormat="1" applyFont="1" applyFill="1" applyBorder="1" applyAlignment="1" applyProtection="1">
      <alignment horizontal="right" vertical="center" wrapText="1"/>
    </xf>
    <xf numFmtId="178" fontId="18" fillId="3" borderId="0" xfId="4" applyNumberFormat="1" applyFont="1" applyFill="1" applyAlignment="1">
      <alignment horizontal="center" vertical="center" wrapText="1"/>
    </xf>
    <xf numFmtId="178" fontId="12" fillId="0" borderId="0" xfId="1" applyNumberFormat="1" applyFont="1" applyFill="1" applyBorder="1" applyAlignment="1">
      <alignment horizontal="center" vertical="center"/>
    </xf>
    <xf numFmtId="178" fontId="21" fillId="3" borderId="0" xfId="1" applyNumberFormat="1" applyFont="1" applyFill="1" applyBorder="1" applyAlignment="1">
      <alignment horizontal="center" vertical="center"/>
    </xf>
    <xf numFmtId="178" fontId="12" fillId="0" borderId="0" xfId="4" applyNumberFormat="1" applyFont="1" applyAlignment="1">
      <alignment horizontal="center" vertical="center"/>
    </xf>
    <xf numFmtId="178" fontId="1" fillId="0" borderId="0" xfId="4" applyNumberFormat="1" applyFont="1" applyAlignment="1">
      <alignment vertical="center"/>
    </xf>
    <xf numFmtId="178" fontId="20" fillId="3" borderId="0" xfId="4" applyNumberFormat="1" applyFont="1" applyFill="1"/>
    <xf numFmtId="178" fontId="1" fillId="0" borderId="0" xfId="4" applyNumberFormat="1"/>
    <xf numFmtId="0" fontId="9" fillId="0" borderId="0" xfId="4" applyNumberFormat="1" applyFont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4" applyNumberFormat="1" applyFont="1" applyAlignment="1">
      <alignment horizontal="center" vertical="center"/>
    </xf>
    <xf numFmtId="0" fontId="12" fillId="0" borderId="0" xfId="4" applyNumberFormat="1" applyFont="1" applyFill="1" applyAlignment="1">
      <alignment horizontal="center" vertical="center"/>
    </xf>
    <xf numFmtId="0" fontId="1" fillId="0" borderId="0" xfId="4" applyNumberFormat="1" applyFont="1" applyAlignment="1">
      <alignment vertical="center"/>
    </xf>
    <xf numFmtId="0" fontId="1" fillId="0" borderId="0" xfId="4" applyNumberFormat="1" applyFont="1"/>
    <xf numFmtId="0" fontId="1" fillId="0" borderId="0" xfId="4" applyNumberFormat="1"/>
    <xf numFmtId="0" fontId="7" fillId="0" borderId="0" xfId="7" applyNumberFormat="1" applyFont="1" applyAlignment="1">
      <alignment horizontal="center" wrapText="1"/>
    </xf>
    <xf numFmtId="14" fontId="14" fillId="2" borderId="0" xfId="7" applyNumberFormat="1" applyFont="1" applyFill="1" applyBorder="1" applyAlignment="1">
      <alignment horizontal="center"/>
    </xf>
    <xf numFmtId="178" fontId="3" fillId="0" borderId="0" xfId="7" applyNumberFormat="1" applyFont="1" applyAlignment="1">
      <alignment vertical="center"/>
    </xf>
    <xf numFmtId="14" fontId="13" fillId="0" borderId="2" xfId="7" applyNumberFormat="1" applyFont="1" applyFill="1" applyBorder="1" applyAlignment="1" applyProtection="1">
      <alignment horizontal="right" vertical="center" wrapText="1"/>
    </xf>
    <xf numFmtId="178" fontId="25" fillId="0" borderId="2" xfId="7" applyNumberFormat="1" applyFont="1" applyFill="1" applyBorder="1" applyAlignment="1" applyProtection="1">
      <alignment vertical="center" wrapText="1"/>
    </xf>
    <xf numFmtId="178" fontId="13" fillId="0" borderId="2" xfId="7" applyNumberFormat="1" applyFont="1" applyFill="1" applyBorder="1" applyAlignment="1" applyProtection="1">
      <alignment vertical="center" wrapText="1"/>
    </xf>
    <xf numFmtId="26" fontId="25" fillId="0" borderId="0" xfId="7" applyNumberFormat="1" applyFont="1" applyFill="1" applyBorder="1" applyAlignment="1" applyProtection="1">
      <alignment horizontal="right" vertical="center" wrapText="1"/>
    </xf>
    <xf numFmtId="178" fontId="13" fillId="0" borderId="2" xfId="7" applyNumberFormat="1" applyFont="1" applyFill="1" applyBorder="1" applyAlignment="1" applyProtection="1">
      <alignment horizontal="right" vertical="center" wrapText="1"/>
    </xf>
    <xf numFmtId="0" fontId="25" fillId="0" borderId="1" xfId="10" applyNumberFormat="1" applyFont="1" applyFill="1" applyBorder="1" applyAlignment="1">
      <alignment horizontal="center" vertical="center" wrapText="1"/>
    </xf>
    <xf numFmtId="14" fontId="25" fillId="0" borderId="2" xfId="7" applyNumberFormat="1" applyFont="1" applyFill="1" applyBorder="1" applyAlignment="1" applyProtection="1">
      <alignment horizontal="right" vertical="center" wrapText="1"/>
    </xf>
    <xf numFmtId="178" fontId="25" fillId="0" borderId="2" xfId="7" applyNumberFormat="1" applyFont="1" applyFill="1" applyBorder="1" applyAlignment="1" applyProtection="1">
      <alignment horizontal="right" vertical="center" wrapText="1"/>
    </xf>
    <xf numFmtId="178" fontId="26" fillId="0" borderId="0" xfId="6" applyNumberFormat="1" applyFont="1" applyAlignment="1"/>
    <xf numFmtId="178" fontId="3" fillId="0" borderId="0" xfId="6" applyNumberFormat="1">
      <alignment vertical="center"/>
    </xf>
    <xf numFmtId="0" fontId="3" fillId="0" borderId="0" xfId="6" applyNumberFormat="1" applyAlignment="1">
      <alignment vertical="center"/>
    </xf>
    <xf numFmtId="26" fontId="27" fillId="0" borderId="0" xfId="7" applyNumberFormat="1" applyFont="1" applyFill="1" applyBorder="1" applyAlignment="1" applyProtection="1">
      <alignment horizontal="right" vertical="center" wrapText="1"/>
    </xf>
    <xf numFmtId="178" fontId="3" fillId="0" borderId="0" xfId="6" applyNumberFormat="1" applyFill="1">
      <alignment vertical="center"/>
    </xf>
    <xf numFmtId="178" fontId="26" fillId="0" borderId="0" xfId="6" applyNumberFormat="1" applyFont="1" applyAlignment="1">
      <alignment vertical="center"/>
    </xf>
    <xf numFmtId="178" fontId="22" fillId="0" borderId="2" xfId="0" applyFont="1" applyFill="1" applyBorder="1" applyAlignment="1" applyProtection="1">
      <alignment vertical="center" wrapText="1"/>
    </xf>
    <xf numFmtId="178" fontId="22" fillId="0" borderId="2" xfId="0" applyFont="1" applyFill="1" applyBorder="1" applyAlignment="1" applyProtection="1">
      <alignment horizontal="right" vertical="center" wrapText="1"/>
    </xf>
    <xf numFmtId="178" fontId="23" fillId="0" borderId="0" xfId="4" applyFont="1"/>
    <xf numFmtId="178" fontId="16" fillId="0" borderId="1" xfId="11" applyNumberFormat="1" applyFont="1" applyFill="1" applyBorder="1" applyAlignment="1">
      <alignment wrapText="1"/>
    </xf>
    <xf numFmtId="178" fontId="16" fillId="0" borderId="1" xfId="11" applyNumberFormat="1" applyFont="1" applyFill="1" applyBorder="1" applyAlignment="1">
      <alignment horizontal="right" wrapText="1"/>
    </xf>
    <xf numFmtId="14" fontId="3" fillId="0" borderId="0" xfId="6" applyNumberFormat="1">
      <alignment vertical="center"/>
    </xf>
    <xf numFmtId="178" fontId="24" fillId="0" borderId="2" xfId="7" applyNumberFormat="1" applyFont="1" applyFill="1" applyBorder="1" applyAlignment="1" applyProtection="1">
      <alignment vertical="center" wrapText="1"/>
    </xf>
    <xf numFmtId="0" fontId="1" fillId="0" borderId="0" xfId="4" applyNumberFormat="1" applyFont="1" applyFill="1" applyAlignment="1">
      <alignment vertical="center"/>
    </xf>
    <xf numFmtId="40" fontId="31" fillId="0" borderId="0" xfId="4" applyNumberFormat="1" applyFont="1" applyFill="1" applyAlignment="1">
      <alignment horizontal="center" vertical="center"/>
    </xf>
    <xf numFmtId="176" fontId="31" fillId="0" borderId="0" xfId="4" applyNumberFormat="1" applyFont="1" applyFill="1" applyAlignment="1">
      <alignment horizontal="center" vertical="center"/>
    </xf>
    <xf numFmtId="0" fontId="30" fillId="0" borderId="0" xfId="4" applyNumberFormat="1" applyFont="1" applyFill="1" applyAlignment="1">
      <alignment vertical="center"/>
    </xf>
    <xf numFmtId="40" fontId="30" fillId="0" borderId="0" xfId="4" applyNumberFormat="1" applyFont="1" applyFill="1" applyAlignment="1">
      <alignment horizontal="center" vertical="center"/>
    </xf>
    <xf numFmtId="181" fontId="30" fillId="0" borderId="0" xfId="4" applyNumberFormat="1" applyFont="1" applyFill="1" applyAlignment="1">
      <alignment horizontal="center" vertical="center"/>
    </xf>
    <xf numFmtId="176" fontId="30" fillId="0" borderId="0" xfId="4" applyNumberFormat="1" applyFont="1" applyFill="1" applyAlignment="1">
      <alignment horizontal="center" vertical="center"/>
    </xf>
    <xf numFmtId="10" fontId="1" fillId="0" borderId="0" xfId="4" applyNumberFormat="1" applyFont="1" applyFill="1" applyAlignment="1">
      <alignment horizontal="center" vertical="center"/>
    </xf>
    <xf numFmtId="178" fontId="15" fillId="2" borderId="0" xfId="0" applyNumberFormat="1" applyFont="1" applyFill="1" applyAlignment="1">
      <alignment horizontal="center" vertical="center"/>
    </xf>
    <xf numFmtId="182" fontId="14" fillId="2" borderId="0" xfId="0" applyNumberFormat="1" applyFont="1" applyFill="1" applyBorder="1" applyAlignment="1">
      <alignment horizontal="center"/>
    </xf>
    <xf numFmtId="178" fontId="32" fillId="0" borderId="0" xfId="0" applyFont="1">
      <alignment vertical="center"/>
    </xf>
    <xf numFmtId="182" fontId="32" fillId="0" borderId="0" xfId="0" applyNumberFormat="1" applyFont="1">
      <alignment vertical="center"/>
    </xf>
    <xf numFmtId="26" fontId="32" fillId="0" borderId="0" xfId="0" applyNumberFormat="1" applyFont="1">
      <alignment vertical="center"/>
    </xf>
    <xf numFmtId="178" fontId="32" fillId="0" borderId="0" xfId="0" applyFont="1" applyAlignment="1">
      <alignment vertical="center" wrapText="1"/>
    </xf>
    <xf numFmtId="178" fontId="33" fillId="0" borderId="2" xfId="7" applyNumberFormat="1" applyFont="1" applyFill="1" applyBorder="1" applyAlignment="1" applyProtection="1">
      <alignment vertical="center" wrapText="1"/>
    </xf>
    <xf numFmtId="26" fontId="7" fillId="0" borderId="0" xfId="7" applyNumberFormat="1" applyFont="1" applyFill="1" applyBorder="1" applyAlignment="1" applyProtection="1">
      <alignment horizontal="right" vertical="center" wrapText="1"/>
    </xf>
    <xf numFmtId="178" fontId="3" fillId="4" borderId="0" xfId="6" applyNumberFormat="1" applyFill="1">
      <alignment vertical="center"/>
    </xf>
    <xf numFmtId="178" fontId="3" fillId="5" borderId="0" xfId="6" applyNumberFormat="1" applyFill="1">
      <alignment vertical="center"/>
    </xf>
    <xf numFmtId="0" fontId="3" fillId="0" borderId="0" xfId="6" applyNumberFormat="1" applyFill="1" applyBorder="1" applyAlignment="1">
      <alignment horizontal="center" vertical="center"/>
    </xf>
    <xf numFmtId="178" fontId="3" fillId="0" borderId="0" xfId="6" applyNumberFormat="1" applyFill="1" applyBorder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0" xfId="7" applyNumberFormat="1" applyFont="1" applyFill="1" applyBorder="1" applyAlignment="1">
      <alignment vertical="center"/>
    </xf>
    <xf numFmtId="178" fontId="26" fillId="0" borderId="0" xfId="7" applyNumberFormat="1" applyFont="1" applyFill="1" applyAlignment="1">
      <alignment vertical="center"/>
    </xf>
    <xf numFmtId="178" fontId="26" fillId="0" borderId="0" xfId="6" applyNumberFormat="1" applyFont="1" applyFill="1" applyAlignment="1"/>
    <xf numFmtId="0" fontId="3" fillId="0" borderId="0" xfId="6" applyNumberFormat="1" applyFill="1" applyAlignment="1">
      <alignment vertical="center"/>
    </xf>
    <xf numFmtId="14" fontId="3" fillId="0" borderId="0" xfId="6" applyNumberFormat="1" applyFill="1">
      <alignment vertical="center"/>
    </xf>
    <xf numFmtId="0" fontId="14" fillId="3" borderId="0" xfId="7" applyNumberFormat="1" applyFont="1" applyFill="1" applyBorder="1" applyAlignment="1">
      <alignment horizontal="center" vertical="center"/>
    </xf>
    <xf numFmtId="14" fontId="14" fillId="3" borderId="0" xfId="7" applyNumberFormat="1" applyFont="1" applyFill="1" applyBorder="1" applyAlignment="1">
      <alignment horizontal="center"/>
    </xf>
    <xf numFmtId="178" fontId="3" fillId="3" borderId="0" xfId="7" applyNumberFormat="1" applyFont="1" applyFill="1" applyAlignment="1">
      <alignment vertical="center"/>
    </xf>
    <xf numFmtId="178" fontId="3" fillId="3" borderId="0" xfId="6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25" fillId="0" borderId="6" xfId="10" applyNumberFormat="1" applyFont="1" applyFill="1" applyBorder="1" applyAlignment="1">
      <alignment horizontal="center" vertical="center" wrapText="1"/>
    </xf>
    <xf numFmtId="178" fontId="25" fillId="0" borderId="7" xfId="7" applyNumberFormat="1" applyFont="1" applyFill="1" applyBorder="1" applyAlignment="1" applyProtection="1">
      <alignment vertical="center" wrapText="1"/>
    </xf>
    <xf numFmtId="26" fontId="35" fillId="0" borderId="0" xfId="0" applyNumberFormat="1" applyFont="1">
      <alignment vertical="center"/>
    </xf>
    <xf numFmtId="178" fontId="3" fillId="0" borderId="2" xfId="7" applyNumberFormat="1" applyFont="1" applyFill="1" applyBorder="1" applyAlignment="1">
      <alignment vertical="center"/>
    </xf>
    <xf numFmtId="178" fontId="22" fillId="0" borderId="2" xfId="0" applyNumberFormat="1" applyFont="1" applyFill="1" applyBorder="1" applyAlignment="1" applyProtection="1">
      <alignment vertical="center" wrapText="1"/>
    </xf>
    <xf numFmtId="178" fontId="22" fillId="0" borderId="0" xfId="0" applyNumberFormat="1" applyFont="1" applyFill="1" applyBorder="1" applyAlignment="1" applyProtection="1">
      <alignment vertical="center" wrapText="1"/>
    </xf>
    <xf numFmtId="178" fontId="22" fillId="0" borderId="0" xfId="0" applyNumberFormat="1" applyFont="1" applyFill="1" applyBorder="1" applyAlignment="1" applyProtection="1">
      <alignment horizontal="right" vertical="center" wrapText="1"/>
    </xf>
    <xf numFmtId="178" fontId="13" fillId="0" borderId="7" xfId="7" applyNumberFormat="1" applyFont="1" applyFill="1" applyBorder="1" applyAlignment="1" applyProtection="1">
      <alignment vertical="center" wrapText="1"/>
    </xf>
    <xf numFmtId="26" fontId="35" fillId="0" borderId="0" xfId="0" applyNumberFormat="1" applyFont="1" applyFill="1">
      <alignment vertical="center"/>
    </xf>
    <xf numFmtId="178" fontId="22" fillId="0" borderId="2" xfId="0" applyNumberFormat="1" applyFont="1" applyFill="1" applyBorder="1" applyAlignment="1" applyProtection="1">
      <alignment horizontal="right" vertical="center" wrapText="1"/>
    </xf>
    <xf numFmtId="14" fontId="25" fillId="6" borderId="2" xfId="7" applyNumberFormat="1" applyFont="1" applyFill="1" applyBorder="1" applyAlignment="1" applyProtection="1">
      <alignment horizontal="right" vertical="center" wrapText="1"/>
    </xf>
    <xf numFmtId="178" fontId="25" fillId="6" borderId="2" xfId="7" applyNumberFormat="1" applyFont="1" applyFill="1" applyBorder="1" applyAlignment="1" applyProtection="1">
      <alignment vertical="center" wrapText="1"/>
    </xf>
    <xf numFmtId="178" fontId="13" fillId="6" borderId="2" xfId="7" applyNumberFormat="1" applyFont="1" applyFill="1" applyBorder="1" applyAlignment="1" applyProtection="1">
      <alignment vertical="center" wrapText="1"/>
    </xf>
    <xf numFmtId="26" fontId="25" fillId="6" borderId="0" xfId="7" applyNumberFormat="1" applyFont="1" applyFill="1" applyBorder="1" applyAlignment="1" applyProtection="1">
      <alignment horizontal="right" vertical="center" wrapText="1"/>
    </xf>
    <xf numFmtId="178" fontId="22" fillId="6" borderId="2" xfId="0" applyNumberFormat="1" applyFont="1" applyFill="1" applyBorder="1" applyAlignment="1" applyProtection="1">
      <alignment vertical="center" wrapText="1"/>
    </xf>
    <xf numFmtId="178" fontId="22" fillId="6" borderId="2" xfId="0" applyNumberFormat="1" applyFont="1" applyFill="1" applyBorder="1" applyAlignment="1" applyProtection="1">
      <alignment horizontal="right" vertical="center" wrapText="1"/>
    </xf>
    <xf numFmtId="178" fontId="23" fillId="0" borderId="0" xfId="4" applyNumberFormat="1" applyFont="1"/>
    <xf numFmtId="26" fontId="32" fillId="0" borderId="0" xfId="0" applyNumberFormat="1" applyFont="1" applyFill="1">
      <alignment vertical="center"/>
    </xf>
    <xf numFmtId="178" fontId="38" fillId="0" borderId="0" xfId="0" applyFont="1">
      <alignment vertical="center"/>
    </xf>
    <xf numFmtId="0" fontId="16" fillId="0" borderId="1" xfId="10" applyNumberFormat="1" applyFont="1" applyFill="1" applyBorder="1" applyAlignment="1">
      <alignment horizontal="center" vertical="center" wrapText="1"/>
    </xf>
    <xf numFmtId="14" fontId="13" fillId="0" borderId="0" xfId="7" applyNumberFormat="1" applyFont="1" applyFill="1" applyBorder="1" applyAlignment="1" applyProtection="1">
      <alignment horizontal="right" vertical="center" wrapText="1"/>
    </xf>
    <xf numFmtId="178" fontId="25" fillId="0" borderId="0" xfId="7" applyNumberFormat="1" applyFont="1" applyFill="1" applyBorder="1" applyAlignment="1" applyProtection="1">
      <alignment vertical="center" wrapText="1"/>
    </xf>
    <xf numFmtId="178" fontId="13" fillId="0" borderId="0" xfId="7" applyNumberFormat="1" applyFont="1" applyFill="1" applyBorder="1" applyAlignment="1" applyProtection="1">
      <alignment vertical="center" wrapText="1"/>
    </xf>
    <xf numFmtId="0" fontId="35" fillId="0" borderId="2" xfId="0" applyNumberFormat="1" applyFont="1" applyBorder="1">
      <alignment vertical="center"/>
    </xf>
    <xf numFmtId="0" fontId="35" fillId="0" borderId="2" xfId="0" applyNumberFormat="1" applyFont="1" applyFill="1" applyBorder="1">
      <alignment vertical="center"/>
    </xf>
    <xf numFmtId="178" fontId="23" fillId="0" borderId="2" xfId="4" applyNumberFormat="1" applyFont="1" applyFill="1" applyBorder="1"/>
    <xf numFmtId="0" fontId="0" fillId="0" borderId="2" xfId="0" applyNumberFormat="1" applyFill="1" applyBorder="1">
      <alignment vertical="center"/>
    </xf>
    <xf numFmtId="178" fontId="26" fillId="0" borderId="2" xfId="6" applyNumberFormat="1" applyFont="1" applyFill="1" applyBorder="1" applyAlignment="1"/>
    <xf numFmtId="0" fontId="0" fillId="0" borderId="2" xfId="0" applyNumberFormat="1" applyBorder="1">
      <alignment vertical="center"/>
    </xf>
    <xf numFmtId="178" fontId="22" fillId="0" borderId="1" xfId="0" applyNumberFormat="1" applyFont="1" applyFill="1" applyBorder="1" applyAlignment="1" applyProtection="1">
      <alignment vertical="center" wrapText="1"/>
    </xf>
    <xf numFmtId="178" fontId="16" fillId="0" borderId="2" xfId="11" applyNumberFormat="1" applyFont="1" applyFill="1" applyBorder="1" applyAlignment="1">
      <alignment wrapText="1"/>
    </xf>
    <xf numFmtId="178" fontId="3" fillId="0" borderId="2" xfId="6" applyNumberFormat="1" applyFill="1" applyBorder="1">
      <alignment vertical="center"/>
    </xf>
    <xf numFmtId="0" fontId="36" fillId="0" borderId="2" xfId="0" applyNumberFormat="1" applyFont="1" applyFill="1" applyBorder="1">
      <alignment vertical="center"/>
    </xf>
    <xf numFmtId="178" fontId="22" fillId="0" borderId="0" xfId="0" applyNumberFormat="1" applyFont="1" applyFill="1" applyAlignment="1" applyProtection="1">
      <alignment vertical="center" wrapText="1"/>
    </xf>
    <xf numFmtId="178" fontId="13" fillId="0" borderId="0" xfId="7" applyNumberFormat="1" applyFont="1" applyFill="1" applyBorder="1" applyAlignment="1" applyProtection="1">
      <alignment horizontal="right" vertical="center" wrapText="1"/>
    </xf>
    <xf numFmtId="178" fontId="22" fillId="0" borderId="0" xfId="0" applyNumberFormat="1" applyFont="1" applyFill="1" applyAlignment="1" applyProtection="1">
      <alignment horizontal="right" vertical="center" wrapText="1"/>
    </xf>
    <xf numFmtId="178" fontId="22" fillId="0" borderId="1" xfId="0" applyNumberFormat="1" applyFont="1" applyFill="1" applyBorder="1" applyAlignment="1" applyProtection="1">
      <alignment horizontal="right" vertical="center" wrapText="1"/>
    </xf>
    <xf numFmtId="178" fontId="3" fillId="7" borderId="0" xfId="6" applyNumberFormat="1" applyFill="1">
      <alignment vertical="center"/>
    </xf>
    <xf numFmtId="178" fontId="23" fillId="7" borderId="0" xfId="4" applyFont="1" applyFill="1"/>
    <xf numFmtId="178" fontId="26" fillId="7" borderId="0" xfId="6" applyNumberFormat="1" applyFont="1" applyFill="1" applyAlignment="1">
      <alignment vertical="center"/>
    </xf>
    <xf numFmtId="0" fontId="16" fillId="0" borderId="0" xfId="10" applyNumberFormat="1" applyFont="1" applyFill="1" applyBorder="1" applyAlignment="1">
      <alignment horizontal="center" vertical="center" wrapText="1"/>
    </xf>
    <xf numFmtId="14" fontId="14" fillId="2" borderId="2" xfId="7" applyNumberFormat="1" applyFont="1" applyFill="1" applyBorder="1" applyAlignment="1">
      <alignment horizontal="center"/>
    </xf>
    <xf numFmtId="0" fontId="14" fillId="2" borderId="1" xfId="7" applyNumberFormat="1" applyFont="1" applyFill="1" applyBorder="1" applyAlignment="1">
      <alignment horizontal="center" vertical="center"/>
    </xf>
    <xf numFmtId="178" fontId="15" fillId="2" borderId="2" xfId="7" applyNumberFormat="1" applyFont="1" applyFill="1" applyBorder="1" applyAlignment="1">
      <alignment vertical="center"/>
    </xf>
    <xf numFmtId="0" fontId="31" fillId="0" borderId="0" xfId="4" applyNumberFormat="1" applyFont="1"/>
    <xf numFmtId="183" fontId="1" fillId="0" borderId="0" xfId="4" applyNumberFormat="1" applyFont="1"/>
    <xf numFmtId="3" fontId="1" fillId="0" borderId="0" xfId="4" applyNumberFormat="1" applyFont="1"/>
    <xf numFmtId="176" fontId="1" fillId="0" borderId="0" xfId="4" applyNumberFormat="1" applyFont="1"/>
    <xf numFmtId="0" fontId="39" fillId="0" borderId="0" xfId="4" applyNumberFormat="1" applyFont="1"/>
    <xf numFmtId="0" fontId="40" fillId="0" borderId="8" xfId="4" applyNumberFormat="1" applyFont="1" applyBorder="1" applyAlignment="1">
      <alignment horizontal="center"/>
    </xf>
    <xf numFmtId="176" fontId="40" fillId="0" borderId="0" xfId="4" quotePrefix="1" applyNumberFormat="1" applyFont="1" applyBorder="1" applyAlignment="1">
      <alignment horizontal="center"/>
    </xf>
    <xf numFmtId="0" fontId="39" fillId="0" borderId="0" xfId="4" applyNumberFormat="1" applyFont="1" applyAlignment="1">
      <alignment horizontal="left" indent="1"/>
    </xf>
    <xf numFmtId="0" fontId="39" fillId="0" borderId="0" xfId="4" applyNumberFormat="1" applyFont="1" applyAlignment="1">
      <alignment horizontal="left" indent="2"/>
    </xf>
    <xf numFmtId="176" fontId="39" fillId="0" borderId="0" xfId="4" applyNumberFormat="1" applyFont="1" applyBorder="1" applyAlignment="1">
      <alignment horizontal="center"/>
    </xf>
    <xf numFmtId="176" fontId="39" fillId="0" borderId="9" xfId="4" applyNumberFormat="1" applyFont="1" applyBorder="1" applyAlignment="1">
      <alignment horizontal="center"/>
    </xf>
    <xf numFmtId="176" fontId="40" fillId="0" borderId="10" xfId="4" applyNumberFormat="1" applyFont="1" applyBorder="1" applyAlignment="1">
      <alignment horizontal="center"/>
    </xf>
    <xf numFmtId="0" fontId="40" fillId="0" borderId="0" xfId="4" applyNumberFormat="1" applyFont="1"/>
    <xf numFmtId="0" fontId="0" fillId="0" borderId="0" xfId="0" applyNumberFormat="1" applyFill="1" applyBorder="1">
      <alignment vertical="center"/>
    </xf>
    <xf numFmtId="178" fontId="22" fillId="6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Border="1">
      <alignment vertical="center"/>
    </xf>
    <xf numFmtId="178" fontId="16" fillId="0" borderId="0" xfId="10" applyNumberFormat="1" applyFont="1" applyFill="1" applyBorder="1" applyAlignment="1">
      <alignment wrapText="1"/>
    </xf>
    <xf numFmtId="0" fontId="36" fillId="0" borderId="1" xfId="0" applyNumberFormat="1" applyFont="1" applyFill="1" applyBorder="1">
      <alignment vertical="center"/>
    </xf>
    <xf numFmtId="178" fontId="25" fillId="0" borderId="0" xfId="7" applyNumberFormat="1" applyFont="1" applyFill="1" applyBorder="1" applyAlignment="1" applyProtection="1">
      <alignment horizontal="right" vertical="center" wrapText="1"/>
    </xf>
    <xf numFmtId="178" fontId="16" fillId="0" borderId="0" xfId="10" applyNumberFormat="1" applyFont="1" applyFill="1" applyBorder="1" applyAlignment="1">
      <alignment horizontal="right" wrapText="1"/>
    </xf>
    <xf numFmtId="178" fontId="16" fillId="0" borderId="2" xfId="11" applyNumberFormat="1" applyFont="1" applyFill="1" applyBorder="1" applyAlignment="1">
      <alignment horizontal="right" wrapText="1"/>
    </xf>
    <xf numFmtId="178" fontId="22" fillId="6" borderId="0" xfId="0" applyNumberFormat="1" applyFont="1" applyFill="1" applyBorder="1" applyAlignment="1" applyProtection="1">
      <alignment horizontal="right" vertical="center" wrapText="1"/>
    </xf>
    <xf numFmtId="178" fontId="15" fillId="3" borderId="0" xfId="7" applyNumberFormat="1" applyFont="1" applyFill="1" applyBorder="1" applyAlignment="1">
      <alignment vertical="center"/>
    </xf>
    <xf numFmtId="0" fontId="36" fillId="0" borderId="0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26" fontId="40" fillId="0" borderId="0" xfId="7" applyNumberFormat="1" applyFont="1" applyFill="1" applyBorder="1" applyAlignment="1" applyProtection="1">
      <alignment horizontal="right" vertical="center" wrapText="1"/>
    </xf>
    <xf numFmtId="178" fontId="37" fillId="8" borderId="0" xfId="0" applyFont="1" applyFill="1">
      <alignment vertical="center"/>
    </xf>
    <xf numFmtId="178" fontId="0" fillId="8" borderId="0" xfId="0" applyFill="1">
      <alignment vertical="center"/>
    </xf>
    <xf numFmtId="0" fontId="37" fillId="0" borderId="0" xfId="0" applyNumberFormat="1" applyFont="1" applyAlignment="1">
      <alignment vertical="top" wrapText="1"/>
    </xf>
    <xf numFmtId="178" fontId="10" fillId="0" borderId="0" xfId="4" applyFont="1" applyAlignment="1">
      <alignment horizontal="left" vertical="center"/>
    </xf>
    <xf numFmtId="176" fontId="1" fillId="0" borderId="0" xfId="4" applyNumberFormat="1" applyFill="1" applyBorder="1" applyAlignment="1">
      <alignment horizontal="center" vertical="center"/>
    </xf>
  </cellXfs>
  <cellStyles count="12">
    <cellStyle name="Normal_Expense Accounts" xfId="1"/>
    <cellStyle name="Normal_Income Type" xfId="2"/>
    <cellStyle name="Normal_Sheet3" xfId="3"/>
    <cellStyle name="常规" xfId="0" builtinId="0"/>
    <cellStyle name="常规 2" xfId="4"/>
    <cellStyle name="常规 2 2" xfId="7"/>
    <cellStyle name="常规 2 3" xfId="9"/>
    <cellStyle name="常规 3" xfId="6"/>
    <cellStyle name="常规 4" xfId="8"/>
    <cellStyle name="常规_Detailed Expense 2" xfId="10"/>
    <cellStyle name="常规_Expenses" xfId="11"/>
    <cellStyle name="货币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0form_revised%200829/0823/2009%20GB%20Financials%20plus%20pl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%20GB%20Financials_1-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th%20GB/Form990%202010/990form_revised%200829/final_2010%20GB%20Financial%200825EMIL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 Cashflow"/>
      <sheetName val="09 Balance"/>
      <sheetName val="09 P&amp;L Summary"/>
      <sheetName val="09 P&amp;L"/>
      <sheetName val="09 All Income"/>
      <sheetName val="09 Sum Func Exp"/>
      <sheetName val="09 Expenses"/>
      <sheetName val="Donations (&gt;5K)"/>
      <sheetName val="Salaries Only"/>
      <sheetName val="08 HC salary"/>
      <sheetName val="09 HC salary"/>
      <sheetName val="09 Unr Expenses"/>
      <sheetName val="Type-Exp"/>
      <sheetName val="Type-Pgm"/>
      <sheetName val="Type-Income"/>
    </sheetNames>
    <sheetDataSet>
      <sheetData sheetId="0" refreshError="1"/>
      <sheetData sheetId="1" refreshError="1"/>
      <sheetData sheetId="2" refreshError="1"/>
      <sheetData sheetId="3" refreshError="1">
        <row r="9">
          <cell r="K9">
            <v>192815.20457039989</v>
          </cell>
        </row>
        <row r="50">
          <cell r="K50">
            <v>172510.75587308497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 Cashflow"/>
      <sheetName val="2010 P&amp;L by program"/>
      <sheetName val="2010 Sum Func Exp"/>
      <sheetName val="Salaries Only"/>
      <sheetName val="Detailed Expense"/>
      <sheetName val="INCOME"/>
      <sheetName val="Donors (&gt;5000)"/>
    </sheetNames>
    <sheetDataSet>
      <sheetData sheetId="0" refreshError="1"/>
      <sheetData sheetId="1" refreshError="1">
        <row r="9">
          <cell r="L9">
            <v>104368.98000000001</v>
          </cell>
        </row>
        <row r="51">
          <cell r="L51">
            <v>118715.24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 Cashflow"/>
      <sheetName val="2010 Balance"/>
      <sheetName val="2010 P&amp;L"/>
      <sheetName val="2010 Sum Func Exp"/>
      <sheetName val="Salaries Only"/>
      <sheetName val="Detailed Expense"/>
      <sheetName val="INCOME"/>
      <sheetName val="Donors (&gt;5000)"/>
    </sheetNames>
    <sheetDataSet>
      <sheetData sheetId="0">
        <row r="5">
          <cell r="F5">
            <v>-14346.259999999995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125" workbookViewId="0">
      <selection activeCell="D2" sqref="D2"/>
    </sheetView>
  </sheetViews>
  <sheetFormatPr defaultColWidth="10" defaultRowHeight="27" customHeight="1"/>
  <cols>
    <col min="1" max="1" width="6.125" style="50" customWidth="1"/>
    <col min="2" max="2" width="34.5" style="50" bestFit="1" customWidth="1"/>
    <col min="3" max="3" width="11" style="61" bestFit="1" customWidth="1"/>
    <col min="4" max="4" width="11.625" style="50" bestFit="1" customWidth="1"/>
    <col min="5" max="5" width="11.5" style="50" bestFit="1" customWidth="1"/>
    <col min="6" max="6" width="12" style="50" bestFit="1" customWidth="1"/>
    <col min="7" max="7" width="11.5" style="50" bestFit="1" customWidth="1"/>
    <col min="8" max="8" width="25.5" style="50" customWidth="1"/>
    <col min="9" max="16384" width="10" style="50"/>
  </cols>
  <sheetData>
    <row r="1" spans="1:8" ht="51" customHeight="1">
      <c r="C1" s="87">
        <v>2008</v>
      </c>
      <c r="D1" s="87">
        <v>2009</v>
      </c>
      <c r="E1" s="87">
        <v>2010</v>
      </c>
      <c r="F1" s="87">
        <v>2011</v>
      </c>
    </row>
    <row r="2" spans="1:8" ht="27" customHeight="1" thickBot="1">
      <c r="A2" s="51" t="s">
        <v>81</v>
      </c>
      <c r="C2" s="52">
        <v>115051.99</v>
      </c>
      <c r="D2" s="52">
        <v>44973.77</v>
      </c>
      <c r="E2" s="52">
        <f>D9</f>
        <v>65278.218697314915</v>
      </c>
      <c r="F2" s="52">
        <f>E9</f>
        <v>50531.95869731492</v>
      </c>
    </row>
    <row r="3" spans="1:8" ht="27" customHeight="1" thickTop="1">
      <c r="B3" s="53" t="s">
        <v>82</v>
      </c>
      <c r="C3" s="54">
        <v>10206</v>
      </c>
      <c r="D3" s="54">
        <f>'[1]09 P&amp;L'!K9</f>
        <v>192815.20457039989</v>
      </c>
      <c r="E3" s="54">
        <f>'[2]2010 P&amp;L by program'!L9</f>
        <v>104368.98000000001</v>
      </c>
      <c r="F3" s="54">
        <f>'P&amp;L by Program'!L9</f>
        <v>260214.32</v>
      </c>
    </row>
    <row r="4" spans="1:8" ht="27" customHeight="1">
      <c r="B4" s="53" t="s">
        <v>83</v>
      </c>
      <c r="C4" s="54">
        <v>-80684.22</v>
      </c>
      <c r="D4" s="54">
        <f>-'[1]09 P&amp;L'!K50</f>
        <v>-172510.75587308497</v>
      </c>
      <c r="E4" s="54">
        <f>-'[2]2010 P&amp;L by program'!L51</f>
        <v>-118715.24</v>
      </c>
      <c r="F4" s="54">
        <f>-'P&amp;L by Program'!L51</f>
        <v>-150021.69</v>
      </c>
      <c r="G4" s="71"/>
    </row>
    <row r="5" spans="1:8" ht="27" customHeight="1">
      <c r="B5" s="55" t="s">
        <v>84</v>
      </c>
      <c r="C5" s="54">
        <f>SUM(C3:C4)</f>
        <v>-70478.22</v>
      </c>
      <c r="D5" s="54">
        <f>SUM(D3:D4)</f>
        <v>20304.448697314918</v>
      </c>
      <c r="E5" s="54">
        <f>SUM(E3:E4)</f>
        <v>-14346.259999999995</v>
      </c>
      <c r="F5" s="54">
        <f>SUM(F3:F4)</f>
        <v>110192.63</v>
      </c>
      <c r="H5" s="215"/>
    </row>
    <row r="6" spans="1:8" ht="27" customHeight="1">
      <c r="B6" s="56" t="s">
        <v>85</v>
      </c>
      <c r="C6" s="54">
        <v>400</v>
      </c>
      <c r="D6" s="54">
        <v>0</v>
      </c>
      <c r="E6" s="54">
        <v>-400</v>
      </c>
      <c r="F6" s="54">
        <v>0</v>
      </c>
      <c r="H6" s="215"/>
    </row>
    <row r="7" spans="1:8" ht="27" customHeight="1" thickBot="1">
      <c r="C7" s="57"/>
      <c r="D7" s="57"/>
      <c r="E7" s="57"/>
      <c r="F7" s="57"/>
      <c r="H7" s="215"/>
    </row>
    <row r="8" spans="1:8" ht="27" customHeight="1" thickTop="1" thickBot="1">
      <c r="B8" s="58" t="s">
        <v>86</v>
      </c>
      <c r="C8" s="59">
        <f>SUM(C5:C7)</f>
        <v>-70078.22</v>
      </c>
      <c r="D8" s="59">
        <f>SUM(D5:D7)</f>
        <v>20304.448697314918</v>
      </c>
      <c r="E8" s="59">
        <f>SUM(E5:E7)</f>
        <v>-14746.259999999995</v>
      </c>
      <c r="F8" s="59">
        <f>SUM(F5:F7)</f>
        <v>110192.63</v>
      </c>
      <c r="H8" s="215"/>
    </row>
    <row r="9" spans="1:8" ht="27" customHeight="1" thickTop="1" thickBot="1">
      <c r="A9" s="51" t="s">
        <v>87</v>
      </c>
      <c r="B9" s="51"/>
      <c r="C9" s="60">
        <f>C2+C8</f>
        <v>44973.770000000004</v>
      </c>
      <c r="D9" s="60">
        <f>D2+D8</f>
        <v>65278.218697314915</v>
      </c>
      <c r="E9" s="60">
        <f>E2+E8</f>
        <v>50531.95869731492</v>
      </c>
      <c r="F9" s="60">
        <f>F2+F8</f>
        <v>160724.58869731493</v>
      </c>
      <c r="H9" s="215"/>
    </row>
    <row r="10" spans="1:8" ht="27" customHeight="1" thickTop="1">
      <c r="H10" s="215"/>
    </row>
    <row r="11" spans="1:8" ht="27" customHeight="1">
      <c r="H11" s="215"/>
    </row>
    <row r="12" spans="1:8" ht="27" customHeight="1">
      <c r="H12" s="215"/>
    </row>
    <row r="13" spans="1:8" ht="27" customHeight="1">
      <c r="H13" s="215"/>
    </row>
    <row r="14" spans="1:8" ht="27" customHeight="1">
      <c r="H14" s="215"/>
    </row>
  </sheetData>
  <phoneticPr fontId="4" type="noConversion"/>
  <printOptions horizontalCentered="1"/>
  <pageMargins left="0.75" right="0.75" top="1" bottom="1" header="0.5" footer="0.5"/>
  <pageSetup paperSize="9" orientation="portrait" horizontalDpi="4294967292" verticalDpi="4294967292" r:id="rId1"/>
  <headerFooter alignWithMargins="0">
    <oddHeader>&amp;C&amp;"Arial,Bold"&amp;12GOLDEN BRIDGES
2009 CASH FLOW STATEMENT
(JAN 1, 2009 - DEC 31, 2009)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H13" sqref="H13"/>
    </sheetView>
  </sheetViews>
  <sheetFormatPr defaultRowHeight="12.75"/>
  <cols>
    <col min="1" max="1" width="32.25" style="85" bestFit="1" customWidth="1"/>
    <col min="2" max="2" width="34.75" style="85" customWidth="1"/>
    <col min="3" max="3" width="18.375" style="85" customWidth="1"/>
    <col min="4" max="16384" width="9" style="85"/>
  </cols>
  <sheetData>
    <row r="1" spans="1:6" ht="15">
      <c r="B1" s="191"/>
      <c r="C1" s="192" t="s">
        <v>881</v>
      </c>
      <c r="D1" s="191"/>
    </row>
    <row r="2" spans="1:6" ht="15.75">
      <c r="A2" s="187" t="s">
        <v>882</v>
      </c>
      <c r="B2" s="191"/>
      <c r="C2" s="193" t="s">
        <v>900</v>
      </c>
      <c r="D2" s="191"/>
    </row>
    <row r="3" spans="1:6" ht="14.25">
      <c r="B3" s="194" t="s">
        <v>883</v>
      </c>
      <c r="C3" s="191"/>
      <c r="D3" s="191"/>
    </row>
    <row r="4" spans="1:6" ht="14.25">
      <c r="B4" s="195" t="s">
        <v>884</v>
      </c>
      <c r="C4" s="196">
        <f>Cashflow!F9</f>
        <v>160724.58869731493</v>
      </c>
      <c r="D4" s="191"/>
    </row>
    <row r="5" spans="1:6" ht="14.25">
      <c r="B5" s="195" t="s">
        <v>885</v>
      </c>
      <c r="C5" s="196">
        <v>0</v>
      </c>
      <c r="D5" s="191"/>
    </row>
    <row r="6" spans="1:6" ht="15" thickBot="1">
      <c r="B6" s="194" t="s">
        <v>886</v>
      </c>
      <c r="C6" s="197">
        <f>SUM(C4:C5)</f>
        <v>160724.58869731493</v>
      </c>
      <c r="D6" s="191"/>
    </row>
    <row r="7" spans="1:6" ht="16.5" thickBot="1">
      <c r="A7" s="187" t="s">
        <v>887</v>
      </c>
      <c r="B7" s="191"/>
      <c r="C7" s="198">
        <f>C6</f>
        <v>160724.58869731493</v>
      </c>
      <c r="D7" s="191"/>
    </row>
    <row r="8" spans="1:6" ht="15" thickTop="1">
      <c r="B8" s="191"/>
      <c r="C8" s="191"/>
      <c r="D8" s="191"/>
    </row>
    <row r="9" spans="1:6" ht="15.75">
      <c r="A9" s="187" t="s">
        <v>888</v>
      </c>
      <c r="B9" s="191"/>
      <c r="C9" s="191"/>
      <c r="D9" s="191"/>
    </row>
    <row r="10" spans="1:6" ht="14.25">
      <c r="B10" s="194" t="s">
        <v>889</v>
      </c>
      <c r="C10" s="191"/>
      <c r="D10" s="191"/>
    </row>
    <row r="11" spans="1:6" ht="14.25">
      <c r="B11" s="195" t="s">
        <v>890</v>
      </c>
      <c r="C11" s="196">
        <v>0</v>
      </c>
      <c r="D11" s="191"/>
    </row>
    <row r="12" spans="1:6" ht="14.25">
      <c r="B12" s="195" t="s">
        <v>891</v>
      </c>
      <c r="C12" s="196">
        <v>120000</v>
      </c>
      <c r="D12" s="191"/>
      <c r="E12" s="188"/>
      <c r="F12" s="188"/>
    </row>
    <row r="13" spans="1:6" ht="15" thickBot="1">
      <c r="B13" s="194" t="s">
        <v>892</v>
      </c>
      <c r="C13" s="197">
        <f>SUM(C11:C12)</f>
        <v>120000</v>
      </c>
      <c r="D13" s="191"/>
      <c r="F13" s="189"/>
    </row>
    <row r="14" spans="1:6" ht="14.25">
      <c r="B14" s="191"/>
      <c r="C14" s="191"/>
      <c r="D14" s="191"/>
    </row>
    <row r="15" spans="1:6" ht="14.25">
      <c r="B15" s="194" t="s">
        <v>893</v>
      </c>
      <c r="C15" s="191"/>
      <c r="D15" s="191"/>
    </row>
    <row r="16" spans="1:6" ht="14.25">
      <c r="B16" s="195" t="s">
        <v>894</v>
      </c>
      <c r="C16" s="196">
        <v>-75426.23</v>
      </c>
      <c r="D16" s="191"/>
    </row>
    <row r="17" spans="1:4" ht="14.25">
      <c r="B17" s="195" t="s">
        <v>895</v>
      </c>
      <c r="C17" s="196">
        <f>Cashflow!D8</f>
        <v>20304.448697314918</v>
      </c>
      <c r="D17" s="191"/>
    </row>
    <row r="18" spans="1:4" ht="14.25">
      <c r="B18" s="195" t="s">
        <v>896</v>
      </c>
      <c r="C18" s="196">
        <f>'[3]2010 Cashflow'!F5</f>
        <v>-14346.259999999995</v>
      </c>
      <c r="D18" s="191"/>
    </row>
    <row r="19" spans="1:4" ht="14.25">
      <c r="B19" s="195" t="s">
        <v>899</v>
      </c>
      <c r="C19" s="196">
        <f>Cashflow!F5</f>
        <v>110192.63</v>
      </c>
      <c r="D19" s="191"/>
    </row>
    <row r="20" spans="1:4" ht="15" thickBot="1">
      <c r="B20" s="194" t="s">
        <v>897</v>
      </c>
      <c r="C20" s="197">
        <f>SUM(C16:C19)</f>
        <v>40724.588697314932</v>
      </c>
      <c r="D20" s="191"/>
    </row>
    <row r="21" spans="1:4" ht="16.5" thickBot="1">
      <c r="A21" s="187" t="s">
        <v>898</v>
      </c>
      <c r="B21" s="199"/>
      <c r="C21" s="198">
        <f>C13+C20</f>
        <v>160724.58869731493</v>
      </c>
      <c r="D21" s="191"/>
    </row>
    <row r="22" spans="1:4" ht="15" thickTop="1">
      <c r="B22" s="191"/>
      <c r="C22" s="191"/>
      <c r="D22" s="191"/>
    </row>
    <row r="23" spans="1:4">
      <c r="C23" s="190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125" workbookViewId="0">
      <pane xSplit="2" ySplit="1" topLeftCell="E5" activePane="bottomRight" state="frozenSplit"/>
      <selection pane="topRight" activeCell="C1" sqref="C1"/>
      <selection pane="bottomLeft" activeCell="A11" sqref="A11"/>
      <selection pane="bottomRight" activeCell="F15" sqref="F15"/>
    </sheetView>
  </sheetViews>
  <sheetFormatPr defaultColWidth="11" defaultRowHeight="12.75"/>
  <cols>
    <col min="1" max="1" width="4.25" style="86" customWidth="1"/>
    <col min="2" max="2" width="20.125" style="35" customWidth="1"/>
    <col min="3" max="3" width="11.625" style="42" bestFit="1" customWidth="1"/>
    <col min="4" max="4" width="11.5" style="42" bestFit="1" customWidth="1"/>
    <col min="5" max="5" width="10.5" style="36" bestFit="1" customWidth="1"/>
    <col min="6" max="8" width="11" style="42"/>
    <col min="9" max="9" width="10" style="36" bestFit="1" customWidth="1"/>
    <col min="10" max="11" width="11" style="42"/>
    <col min="12" max="12" width="11" style="35" customWidth="1"/>
    <col min="13" max="13" width="11.75" style="46" bestFit="1" customWidth="1"/>
    <col min="14" max="16384" width="11" style="35"/>
  </cols>
  <sheetData>
    <row r="1" spans="1:13" ht="51">
      <c r="A1" s="79" t="s">
        <v>77</v>
      </c>
      <c r="B1" s="32" t="s">
        <v>76</v>
      </c>
      <c r="C1" s="33" t="s">
        <v>79</v>
      </c>
      <c r="D1" s="33" t="s">
        <v>78</v>
      </c>
      <c r="E1" s="34" t="s">
        <v>75</v>
      </c>
      <c r="F1" s="33" t="s">
        <v>8</v>
      </c>
      <c r="G1" s="33" t="s">
        <v>302</v>
      </c>
      <c r="H1" s="33" t="s">
        <v>337</v>
      </c>
      <c r="I1" s="34" t="s">
        <v>34</v>
      </c>
      <c r="J1" s="33" t="s">
        <v>3</v>
      </c>
      <c r="K1" s="33" t="s">
        <v>1</v>
      </c>
      <c r="L1" s="26" t="s">
        <v>74</v>
      </c>
      <c r="M1" s="15"/>
    </row>
    <row r="2" spans="1:13">
      <c r="A2" s="216" t="s">
        <v>73</v>
      </c>
      <c r="B2" s="216"/>
      <c r="C2" s="22"/>
      <c r="D2" s="22"/>
      <c r="E2" s="28"/>
      <c r="F2" s="22"/>
      <c r="G2" s="22"/>
      <c r="H2" s="22"/>
      <c r="I2" s="28"/>
      <c r="J2" s="22"/>
      <c r="K2" s="22"/>
      <c r="L2" s="26">
        <f t="shared" ref="L2:L9" si="0">SUM(C2:K2)</f>
        <v>0</v>
      </c>
      <c r="M2" s="15">
        <f t="shared" ref="M2:M7" si="1">L2/$L$9</f>
        <v>0</v>
      </c>
    </row>
    <row r="3" spans="1:13">
      <c r="A3" s="80">
        <v>3</v>
      </c>
      <c r="B3" s="40" t="s">
        <v>72</v>
      </c>
      <c r="C3" s="22"/>
      <c r="D3" s="22"/>
      <c r="E3" s="28"/>
      <c r="F3" s="22"/>
      <c r="G3" s="22"/>
      <c r="H3" s="22"/>
      <c r="I3" s="27"/>
      <c r="J3" s="22"/>
      <c r="K3" s="25"/>
      <c r="L3" s="26">
        <f t="shared" si="0"/>
        <v>0</v>
      </c>
      <c r="M3" s="15">
        <f t="shared" si="1"/>
        <v>0</v>
      </c>
    </row>
    <row r="4" spans="1:13">
      <c r="A4" s="80">
        <v>4</v>
      </c>
      <c r="B4" s="40" t="s">
        <v>71</v>
      </c>
      <c r="C4" s="24"/>
      <c r="D4" s="24"/>
      <c r="E4" s="30"/>
      <c r="F4" s="1"/>
      <c r="G4" s="1"/>
      <c r="H4" s="1"/>
      <c r="J4" s="1"/>
      <c r="K4" s="20"/>
      <c r="L4" s="26">
        <f t="shared" si="0"/>
        <v>0</v>
      </c>
      <c r="M4" s="15">
        <f t="shared" si="1"/>
        <v>0</v>
      </c>
    </row>
    <row r="5" spans="1:13">
      <c r="A5" s="80">
        <v>6</v>
      </c>
      <c r="B5" s="40" t="s">
        <v>70</v>
      </c>
      <c r="C5" s="25"/>
      <c r="D5" s="25">
        <v>99980</v>
      </c>
      <c r="E5" s="160"/>
      <c r="F5" s="25"/>
      <c r="G5" s="25">
        <v>18734.32</v>
      </c>
      <c r="H5" s="25">
        <v>141500</v>
      </c>
      <c r="I5" s="25"/>
      <c r="J5" s="25"/>
      <c r="K5" s="25"/>
      <c r="L5" s="26">
        <f t="shared" si="0"/>
        <v>260214.32</v>
      </c>
      <c r="M5" s="15">
        <f t="shared" si="1"/>
        <v>1</v>
      </c>
    </row>
    <row r="6" spans="1:13">
      <c r="A6" s="80">
        <v>8</v>
      </c>
      <c r="B6" s="40" t="s">
        <v>69</v>
      </c>
      <c r="C6" s="25"/>
      <c r="D6" s="25"/>
      <c r="E6" s="25"/>
      <c r="F6" s="25"/>
      <c r="G6" s="25"/>
      <c r="H6" s="25"/>
      <c r="I6" s="25"/>
      <c r="J6" s="25"/>
      <c r="K6" s="25"/>
      <c r="L6" s="26">
        <f t="shared" si="0"/>
        <v>0</v>
      </c>
      <c r="M6" s="15">
        <f t="shared" si="1"/>
        <v>0</v>
      </c>
    </row>
    <row r="7" spans="1:13">
      <c r="A7" s="80">
        <v>14</v>
      </c>
      <c r="B7" s="40" t="s">
        <v>68</v>
      </c>
      <c r="C7" s="25"/>
      <c r="D7" s="25"/>
      <c r="E7" s="25"/>
      <c r="F7" s="25"/>
      <c r="G7" s="25"/>
      <c r="H7" s="25"/>
      <c r="I7" s="25"/>
      <c r="J7" s="25"/>
      <c r="K7" s="25"/>
      <c r="L7" s="26">
        <f t="shared" si="0"/>
        <v>0</v>
      </c>
      <c r="M7" s="15">
        <f t="shared" si="1"/>
        <v>0</v>
      </c>
    </row>
    <row r="8" spans="1:13">
      <c r="A8" s="81"/>
      <c r="B8" s="37"/>
      <c r="C8" s="22"/>
      <c r="D8" s="22"/>
      <c r="E8" s="28"/>
      <c r="F8" s="22"/>
      <c r="G8" s="22"/>
      <c r="H8" s="22"/>
      <c r="I8" s="28"/>
      <c r="J8" s="22"/>
      <c r="K8" s="22"/>
      <c r="L8" s="15"/>
      <c r="M8" s="15"/>
    </row>
    <row r="9" spans="1:13">
      <c r="A9" s="81"/>
      <c r="B9" s="38" t="s">
        <v>67</v>
      </c>
      <c r="C9" s="22">
        <f>SUM(C3:C7)</f>
        <v>0</v>
      </c>
      <c r="D9" s="22">
        <f>SUM(D3:D7)</f>
        <v>99980</v>
      </c>
      <c r="E9" s="22">
        <f t="shared" ref="E9:K9" si="2">SUM(E3:E7)</f>
        <v>0</v>
      </c>
      <c r="F9" s="22">
        <f t="shared" si="2"/>
        <v>0</v>
      </c>
      <c r="G9" s="22">
        <f t="shared" si="2"/>
        <v>18734.32</v>
      </c>
      <c r="H9" s="22">
        <f t="shared" si="2"/>
        <v>141500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6">
        <f t="shared" si="0"/>
        <v>260214.32</v>
      </c>
      <c r="M9" s="15">
        <f>L9/$L$9</f>
        <v>1</v>
      </c>
    </row>
    <row r="10" spans="1:13">
      <c r="A10" s="82"/>
      <c r="B10" s="29"/>
      <c r="C10" s="19">
        <f t="shared" ref="C10:L10" si="3">C9/$L$9</f>
        <v>0</v>
      </c>
      <c r="D10" s="19">
        <f t="shared" si="3"/>
        <v>0.38422174459883685</v>
      </c>
      <c r="E10" s="19">
        <f t="shared" si="3"/>
        <v>0</v>
      </c>
      <c r="F10" s="19">
        <f t="shared" si="3"/>
        <v>0</v>
      </c>
      <c r="G10" s="19">
        <f t="shared" si="3"/>
        <v>7.1995730288786558E-2</v>
      </c>
      <c r="H10" s="19">
        <f t="shared" si="3"/>
        <v>0.54378252511237657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1</v>
      </c>
      <c r="M10" s="15"/>
    </row>
    <row r="11" spans="1:13">
      <c r="A11" s="82"/>
      <c r="B11" s="29"/>
      <c r="C11" s="22"/>
      <c r="D11" s="22"/>
      <c r="E11" s="28"/>
      <c r="F11" s="22"/>
      <c r="G11" s="22"/>
      <c r="H11" s="22"/>
      <c r="I11" s="28"/>
      <c r="J11" s="22"/>
      <c r="K11" s="22"/>
      <c r="L11" s="26"/>
      <c r="M11" s="15"/>
    </row>
    <row r="12" spans="1:13">
      <c r="A12" s="82"/>
      <c r="B12" s="39"/>
      <c r="C12" s="22"/>
      <c r="D12" s="22"/>
      <c r="E12" s="28"/>
      <c r="F12" s="22"/>
      <c r="G12" s="22"/>
      <c r="H12" s="22"/>
      <c r="I12" s="28"/>
      <c r="J12" s="22"/>
      <c r="K12" s="22"/>
      <c r="L12" s="26"/>
      <c r="M12" s="15"/>
    </row>
    <row r="13" spans="1:13">
      <c r="A13" s="216" t="s">
        <v>66</v>
      </c>
      <c r="B13" s="216"/>
      <c r="C13" s="22"/>
      <c r="D13" s="22"/>
      <c r="E13" s="28"/>
      <c r="F13" s="22"/>
      <c r="G13" s="22"/>
      <c r="H13" s="22"/>
      <c r="I13" s="28"/>
      <c r="J13" s="22"/>
      <c r="K13" s="22"/>
      <c r="L13" s="26"/>
      <c r="M13" s="15"/>
    </row>
    <row r="14" spans="1:13">
      <c r="A14" s="82">
        <v>1</v>
      </c>
      <c r="B14" s="40" t="s">
        <v>65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 t="shared" ref="L14:L49" si="4">SUM(C14:K14)</f>
        <v>0</v>
      </c>
      <c r="M14" s="15">
        <f t="shared" ref="M14:M51" si="5">L14/$L$51</f>
        <v>0</v>
      </c>
    </row>
    <row r="15" spans="1:13">
      <c r="A15" s="82">
        <v>2</v>
      </c>
      <c r="B15" s="40" t="s">
        <v>64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 t="shared" si="4"/>
        <v>0</v>
      </c>
      <c r="M15" s="15">
        <f t="shared" si="5"/>
        <v>0</v>
      </c>
    </row>
    <row r="16" spans="1:13">
      <c r="A16" s="82">
        <v>3</v>
      </c>
      <c r="B16" s="40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 t="shared" si="4"/>
        <v>0</v>
      </c>
      <c r="M16" s="15">
        <f t="shared" si="5"/>
        <v>0</v>
      </c>
    </row>
    <row r="17" spans="1:13">
      <c r="A17" s="82">
        <v>4</v>
      </c>
      <c r="B17" s="40" t="s">
        <v>62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 t="shared" si="4"/>
        <v>0</v>
      </c>
      <c r="M17" s="15">
        <f t="shared" si="5"/>
        <v>0</v>
      </c>
    </row>
    <row r="18" spans="1:13" s="42" customFormat="1">
      <c r="A18" s="83">
        <v>5</v>
      </c>
      <c r="B18" s="41" t="s">
        <v>9</v>
      </c>
      <c r="C18" s="23"/>
      <c r="D18" s="23">
        <v>35600.620000000003</v>
      </c>
      <c r="E18" s="23"/>
      <c r="F18" s="23">
        <v>1445.05</v>
      </c>
      <c r="G18" s="23">
        <v>2880.72</v>
      </c>
      <c r="H18" s="23"/>
      <c r="I18" s="23"/>
      <c r="J18" s="23">
        <v>5017.49</v>
      </c>
      <c r="K18" s="23">
        <v>3215.17</v>
      </c>
      <c r="L18" s="22">
        <f>SUM(D18:K18)</f>
        <v>48159.05</v>
      </c>
      <c r="M18" s="21">
        <f t="shared" si="5"/>
        <v>0.32101391472126467</v>
      </c>
    </row>
    <row r="19" spans="1:13">
      <c r="A19" s="82">
        <v>6</v>
      </c>
      <c r="B19" s="40" t="s">
        <v>61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 t="shared" si="4"/>
        <v>0</v>
      </c>
      <c r="M19" s="15">
        <f t="shared" si="5"/>
        <v>0</v>
      </c>
    </row>
    <row r="20" spans="1:13">
      <c r="A20" s="82">
        <v>7</v>
      </c>
      <c r="B20" s="40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 t="shared" si="4"/>
        <v>0</v>
      </c>
      <c r="M20" s="15">
        <f t="shared" si="5"/>
        <v>0</v>
      </c>
    </row>
    <row r="21" spans="1:13">
      <c r="A21" s="82">
        <v>8</v>
      </c>
      <c r="B21" s="40" t="s">
        <v>60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 t="shared" si="4"/>
        <v>0</v>
      </c>
      <c r="M21" s="15">
        <f t="shared" si="5"/>
        <v>0</v>
      </c>
    </row>
    <row r="22" spans="1:13" s="42" customFormat="1">
      <c r="A22" s="83">
        <v>9</v>
      </c>
      <c r="B22" s="41" t="s">
        <v>14</v>
      </c>
      <c r="C22" s="23"/>
      <c r="D22" s="23"/>
      <c r="E22" s="23"/>
      <c r="F22" s="23"/>
      <c r="G22" s="23"/>
      <c r="H22" s="23"/>
      <c r="I22" s="23"/>
      <c r="J22" s="23">
        <v>3906.39</v>
      </c>
      <c r="K22" s="23"/>
      <c r="L22" s="22">
        <f t="shared" si="4"/>
        <v>3906.39</v>
      </c>
      <c r="M22" s="21">
        <f t="shared" si="5"/>
        <v>2.6038834784490161E-2</v>
      </c>
    </row>
    <row r="23" spans="1:13" s="42" customFormat="1">
      <c r="A23" s="83">
        <v>10</v>
      </c>
      <c r="B23" s="41" t="s">
        <v>0</v>
      </c>
      <c r="C23" s="23"/>
      <c r="D23" s="23"/>
      <c r="E23" s="23"/>
      <c r="F23" s="23"/>
      <c r="G23" s="23"/>
      <c r="H23" s="23"/>
      <c r="I23" s="23"/>
      <c r="J23" s="23">
        <v>1998.08</v>
      </c>
      <c r="K23" s="23"/>
      <c r="L23" s="22">
        <f t="shared" si="4"/>
        <v>1998.08</v>
      </c>
      <c r="M23" s="21">
        <f t="shared" si="5"/>
        <v>1.3318607462694226E-2</v>
      </c>
    </row>
    <row r="24" spans="1:13" s="42" customFormat="1">
      <c r="A24" s="83">
        <v>12</v>
      </c>
      <c r="B24" s="41" t="s">
        <v>21</v>
      </c>
      <c r="C24" s="23"/>
      <c r="D24" s="23">
        <v>1083.5899999999999</v>
      </c>
      <c r="E24" s="23"/>
      <c r="F24" s="23"/>
      <c r="G24" s="23"/>
      <c r="H24" s="23"/>
      <c r="I24" s="23"/>
      <c r="J24" s="23"/>
      <c r="K24" s="23"/>
      <c r="L24" s="22">
        <f t="shared" si="4"/>
        <v>1083.5899999999999</v>
      </c>
      <c r="M24" s="21">
        <f t="shared" si="5"/>
        <v>7.2228889035978721E-3</v>
      </c>
    </row>
    <row r="25" spans="1:13" s="42" customFormat="1">
      <c r="A25" s="83">
        <v>14</v>
      </c>
      <c r="B25" s="41" t="s">
        <v>59</v>
      </c>
      <c r="C25" s="23"/>
      <c r="D25" s="23">
        <v>31574.94</v>
      </c>
      <c r="E25" s="23"/>
      <c r="F25" s="23"/>
      <c r="G25" s="23"/>
      <c r="H25" s="23"/>
      <c r="I25" s="23"/>
      <c r="J25" s="23"/>
      <c r="K25" s="23"/>
      <c r="L25" s="22">
        <f t="shared" si="4"/>
        <v>31574.94</v>
      </c>
      <c r="M25" s="21">
        <f t="shared" si="5"/>
        <v>0.21046916615857345</v>
      </c>
    </row>
    <row r="26" spans="1:13">
      <c r="A26" s="82">
        <v>15</v>
      </c>
      <c r="B26" s="40" t="s">
        <v>58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 t="shared" si="4"/>
        <v>0</v>
      </c>
      <c r="M26" s="15">
        <f t="shared" si="5"/>
        <v>0</v>
      </c>
    </row>
    <row r="27" spans="1:13">
      <c r="A27" s="82">
        <v>16</v>
      </c>
      <c r="B27" s="41" t="s">
        <v>15</v>
      </c>
      <c r="C27" s="23"/>
      <c r="D27" s="23">
        <v>17027.86</v>
      </c>
      <c r="E27" s="23"/>
      <c r="F27" s="23"/>
      <c r="G27" s="23"/>
      <c r="H27" s="23"/>
      <c r="I27" s="23"/>
      <c r="J27" s="23"/>
      <c r="K27" s="23">
        <v>13486.89</v>
      </c>
      <c r="L27" s="26">
        <f t="shared" si="4"/>
        <v>30514.75</v>
      </c>
      <c r="M27" s="15">
        <f t="shared" si="5"/>
        <v>0.20340225470063694</v>
      </c>
    </row>
    <row r="28" spans="1:13" s="42" customFormat="1">
      <c r="A28" s="83" t="s">
        <v>877</v>
      </c>
      <c r="B28" s="41" t="s">
        <v>20</v>
      </c>
      <c r="C28" s="23"/>
      <c r="D28" s="23"/>
      <c r="E28" s="23"/>
      <c r="F28" s="23"/>
      <c r="G28" s="23">
        <v>331.25</v>
      </c>
      <c r="H28" s="23"/>
      <c r="I28" s="23"/>
      <c r="J28" s="23"/>
      <c r="K28" s="23"/>
      <c r="L28" s="22">
        <f t="shared" si="4"/>
        <v>331.25</v>
      </c>
      <c r="M28" s="21">
        <f t="shared" si="5"/>
        <v>2.2080140545010524E-3</v>
      </c>
    </row>
    <row r="29" spans="1:13" s="42" customFormat="1">
      <c r="A29" s="83" t="s">
        <v>878</v>
      </c>
      <c r="B29" s="41" t="s">
        <v>57</v>
      </c>
      <c r="C29" s="23"/>
      <c r="D29" s="23"/>
      <c r="E29" s="23"/>
      <c r="F29" s="23"/>
      <c r="G29" s="23">
        <v>3215.67</v>
      </c>
      <c r="H29" s="23"/>
      <c r="I29" s="23"/>
      <c r="J29" s="23"/>
      <c r="K29" s="23"/>
      <c r="L29" s="22">
        <f t="shared" si="4"/>
        <v>3215.67</v>
      </c>
      <c r="M29" s="21">
        <f t="shared" si="5"/>
        <v>2.1434700542301583E-2</v>
      </c>
    </row>
    <row r="30" spans="1:13" s="42" customFormat="1">
      <c r="A30" s="83" t="s">
        <v>879</v>
      </c>
      <c r="B30" s="41" t="s">
        <v>4</v>
      </c>
      <c r="C30" s="23"/>
      <c r="D30" s="23">
        <v>390.71000000000004</v>
      </c>
      <c r="E30" s="23">
        <v>15.63</v>
      </c>
      <c r="F30" s="23"/>
      <c r="G30" s="23">
        <v>393.38</v>
      </c>
      <c r="H30" s="23"/>
      <c r="I30" s="23"/>
      <c r="J30" s="23"/>
      <c r="K30" s="23">
        <v>87.61999999999999</v>
      </c>
      <c r="L30" s="22">
        <f t="shared" si="4"/>
        <v>887.34</v>
      </c>
      <c r="M30" s="21">
        <f t="shared" si="5"/>
        <v>5.9147447279123437E-3</v>
      </c>
    </row>
    <row r="31" spans="1:13">
      <c r="A31" s="82">
        <v>18</v>
      </c>
      <c r="B31" s="40" t="s">
        <v>18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 t="shared" si="4"/>
        <v>0</v>
      </c>
      <c r="M31" s="15">
        <f t="shared" si="5"/>
        <v>0</v>
      </c>
    </row>
    <row r="32" spans="1:13" s="42" customFormat="1">
      <c r="A32" s="83">
        <v>19</v>
      </c>
      <c r="B32" s="41" t="s">
        <v>16</v>
      </c>
      <c r="C32" s="23"/>
      <c r="D32" s="23">
        <v>4594</v>
      </c>
      <c r="E32" s="23"/>
      <c r="F32" s="23"/>
      <c r="G32" s="23"/>
      <c r="H32" s="23"/>
      <c r="I32" s="23"/>
      <c r="J32" s="23"/>
      <c r="K32" s="23"/>
      <c r="L32" s="22">
        <f t="shared" si="4"/>
        <v>4594</v>
      </c>
      <c r="M32" s="21">
        <f t="shared" si="5"/>
        <v>3.0622238690951955E-2</v>
      </c>
    </row>
    <row r="33" spans="1:13">
      <c r="A33" s="82">
        <v>20</v>
      </c>
      <c r="B33" s="40" t="s">
        <v>56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 t="shared" si="4"/>
        <v>0</v>
      </c>
      <c r="M33" s="15">
        <f t="shared" si="5"/>
        <v>0</v>
      </c>
    </row>
    <row r="34" spans="1:13">
      <c r="A34" s="82">
        <v>21</v>
      </c>
      <c r="B34" s="40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 t="shared" si="4"/>
        <v>0</v>
      </c>
      <c r="M34" s="15">
        <f t="shared" si="5"/>
        <v>0</v>
      </c>
    </row>
    <row r="35" spans="1:13">
      <c r="A35" s="82">
        <v>22</v>
      </c>
      <c r="B35" s="40" t="s">
        <v>54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 t="shared" si="4"/>
        <v>0</v>
      </c>
      <c r="M35" s="15">
        <f t="shared" si="5"/>
        <v>0</v>
      </c>
    </row>
    <row r="36" spans="1:13">
      <c r="A36" s="82">
        <v>23</v>
      </c>
      <c r="B36" s="40" t="s">
        <v>53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 t="shared" si="4"/>
        <v>0</v>
      </c>
      <c r="M36" s="15">
        <f t="shared" si="5"/>
        <v>0</v>
      </c>
    </row>
    <row r="37" spans="1:13" s="42" customFormat="1">
      <c r="A37" s="83" t="s">
        <v>52</v>
      </c>
      <c r="B37" s="41" t="s">
        <v>23</v>
      </c>
      <c r="C37" s="23"/>
      <c r="D37" s="23"/>
      <c r="E37" s="23"/>
      <c r="F37" s="23"/>
      <c r="G37" s="23"/>
      <c r="H37" s="23"/>
      <c r="I37" s="23"/>
      <c r="J37" s="23"/>
      <c r="K37" s="23"/>
      <c r="L37" s="22">
        <f t="shared" si="4"/>
        <v>0</v>
      </c>
      <c r="M37" s="21">
        <f t="shared" si="5"/>
        <v>0</v>
      </c>
    </row>
    <row r="38" spans="1:13" s="42" customFormat="1">
      <c r="A38" s="83" t="s">
        <v>51</v>
      </c>
      <c r="B38" s="41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22">
        <f t="shared" si="4"/>
        <v>0</v>
      </c>
      <c r="M38" s="21">
        <f t="shared" si="5"/>
        <v>0</v>
      </c>
    </row>
    <row r="39" spans="1:13" s="42" customFormat="1">
      <c r="A39" s="83" t="s">
        <v>50</v>
      </c>
      <c r="B39" s="41" t="s">
        <v>6</v>
      </c>
      <c r="C39" s="23"/>
      <c r="D39" s="23"/>
      <c r="E39" s="23"/>
      <c r="F39" s="23"/>
      <c r="G39" s="23"/>
      <c r="H39" s="23"/>
      <c r="I39" s="23"/>
      <c r="J39" s="23">
        <v>3585.14</v>
      </c>
      <c r="K39" s="23"/>
      <c r="L39" s="22">
        <f t="shared" si="4"/>
        <v>3585.14</v>
      </c>
      <c r="M39" s="21">
        <f t="shared" si="5"/>
        <v>2.3897477758049519E-2</v>
      </c>
    </row>
    <row r="40" spans="1:13" s="42" customFormat="1">
      <c r="A40" s="83" t="s">
        <v>875</v>
      </c>
      <c r="B40" s="41" t="s">
        <v>46</v>
      </c>
      <c r="C40" s="23"/>
      <c r="D40" s="23"/>
      <c r="E40" s="23"/>
      <c r="F40" s="23"/>
      <c r="G40" s="23"/>
      <c r="H40" s="23"/>
      <c r="I40" s="23"/>
      <c r="J40" s="23"/>
      <c r="K40" s="23"/>
      <c r="L40" s="22">
        <f>SUM(C40:K40)</f>
        <v>0</v>
      </c>
      <c r="M40" s="21">
        <f t="shared" si="5"/>
        <v>0</v>
      </c>
    </row>
    <row r="41" spans="1:13" s="42" customFormat="1">
      <c r="A41" s="83" t="s">
        <v>873</v>
      </c>
      <c r="B41" s="41" t="s">
        <v>49</v>
      </c>
      <c r="C41" s="23"/>
      <c r="D41" s="23"/>
      <c r="E41" s="23"/>
      <c r="F41" s="23"/>
      <c r="G41" s="23"/>
      <c r="H41" s="23"/>
      <c r="I41" s="23"/>
      <c r="J41" s="23"/>
      <c r="K41" s="23"/>
      <c r="L41" s="22">
        <f t="shared" si="4"/>
        <v>0</v>
      </c>
      <c r="M41" s="21">
        <f t="shared" si="5"/>
        <v>0</v>
      </c>
    </row>
    <row r="42" spans="1:13" s="42" customFormat="1">
      <c r="A42" s="83" t="s">
        <v>874</v>
      </c>
      <c r="B42" s="41" t="s">
        <v>48</v>
      </c>
      <c r="C42" s="23"/>
      <c r="D42" s="23"/>
      <c r="E42" s="23"/>
      <c r="F42" s="23"/>
      <c r="G42" s="23"/>
      <c r="H42" s="23"/>
      <c r="I42" s="23"/>
      <c r="J42" s="23"/>
      <c r="K42" s="23"/>
      <c r="L42" s="22">
        <f t="shared" si="4"/>
        <v>0</v>
      </c>
      <c r="M42" s="21">
        <f t="shared" si="5"/>
        <v>0</v>
      </c>
    </row>
    <row r="43" spans="1:13" s="42" customFormat="1">
      <c r="A43" s="83" t="s">
        <v>876</v>
      </c>
      <c r="B43" s="41" t="s">
        <v>19</v>
      </c>
      <c r="C43" s="23"/>
      <c r="D43" s="23"/>
      <c r="E43" s="23"/>
      <c r="F43" s="23"/>
      <c r="G43" s="23"/>
      <c r="H43" s="23"/>
      <c r="I43" s="23"/>
      <c r="J43" s="23"/>
      <c r="K43" s="23">
        <v>185.76</v>
      </c>
      <c r="L43" s="22">
        <f t="shared" si="4"/>
        <v>185.76</v>
      </c>
      <c r="M43" s="21">
        <f t="shared" si="5"/>
        <v>1.23822095325016E-3</v>
      </c>
    </row>
    <row r="44" spans="1:13" s="42" customFormat="1">
      <c r="A44" s="83" t="s">
        <v>44</v>
      </c>
      <c r="B44" s="41" t="s">
        <v>43</v>
      </c>
      <c r="C44" s="23"/>
      <c r="D44" s="23">
        <v>77.86</v>
      </c>
      <c r="E44" s="23">
        <v>12.38</v>
      </c>
      <c r="F44" s="23"/>
      <c r="G44" s="23">
        <v>27.24</v>
      </c>
      <c r="H44" s="23"/>
      <c r="I44" s="23"/>
      <c r="J44" s="23">
        <v>130.5</v>
      </c>
      <c r="K44" s="23">
        <v>1851.94</v>
      </c>
      <c r="L44" s="22">
        <f t="shared" si="4"/>
        <v>2099.92</v>
      </c>
      <c r="M44" s="21">
        <f t="shared" si="5"/>
        <v>1.3997442636461434E-2</v>
      </c>
    </row>
    <row r="45" spans="1:13" s="42" customFormat="1">
      <c r="A45" s="83" t="s">
        <v>42</v>
      </c>
      <c r="B45" s="41" t="s">
        <v>7</v>
      </c>
      <c r="C45" s="23"/>
      <c r="D45" s="23"/>
      <c r="E45" s="23"/>
      <c r="F45" s="23"/>
      <c r="G45" s="23"/>
      <c r="H45" s="23"/>
      <c r="I45" s="23"/>
      <c r="J45" s="23"/>
      <c r="K45" s="23">
        <v>206.76</v>
      </c>
      <c r="L45" s="22">
        <f>SUM(C45:K45)</f>
        <v>206.76</v>
      </c>
      <c r="M45" s="21">
        <f t="shared" si="5"/>
        <v>1.3782007121770192E-3</v>
      </c>
    </row>
    <row r="46" spans="1:13" s="42" customFormat="1" ht="11.25" customHeight="1">
      <c r="A46" s="83" t="s">
        <v>41</v>
      </c>
      <c r="B46" s="41" t="s">
        <v>10</v>
      </c>
      <c r="C46" s="23"/>
      <c r="D46" s="23"/>
      <c r="E46" s="23"/>
      <c r="F46" s="23"/>
      <c r="G46" s="23">
        <v>30.96</v>
      </c>
      <c r="H46" s="23"/>
      <c r="I46" s="23"/>
      <c r="J46" s="23"/>
      <c r="K46" s="23">
        <v>1276.83</v>
      </c>
      <c r="L46" s="22">
        <f t="shared" si="4"/>
        <v>1307.79</v>
      </c>
      <c r="M46" s="21">
        <f t="shared" si="5"/>
        <v>8.7173394727122454E-3</v>
      </c>
    </row>
    <row r="47" spans="1:13" s="42" customFormat="1">
      <c r="A47" s="83" t="s">
        <v>40</v>
      </c>
      <c r="B47" s="41" t="s">
        <v>13</v>
      </c>
      <c r="C47" s="23"/>
      <c r="D47" s="23">
        <v>479.11</v>
      </c>
      <c r="E47" s="23">
        <v>115.33</v>
      </c>
      <c r="F47" s="23"/>
      <c r="G47" s="23">
        <v>264.24</v>
      </c>
      <c r="H47" s="23"/>
      <c r="I47" s="23"/>
      <c r="J47" s="23"/>
      <c r="K47" s="23">
        <v>73.069999999999993</v>
      </c>
      <c r="L47" s="22">
        <f t="shared" si="4"/>
        <v>931.75</v>
      </c>
      <c r="M47" s="21">
        <f t="shared" si="5"/>
        <v>6.2107685895286206E-3</v>
      </c>
    </row>
    <row r="48" spans="1:13" s="42" customFormat="1">
      <c r="A48" s="83" t="s">
        <v>39</v>
      </c>
      <c r="B48" s="41" t="s">
        <v>2</v>
      </c>
      <c r="C48" s="23"/>
      <c r="D48" s="23"/>
      <c r="E48" s="23"/>
      <c r="F48" s="23"/>
      <c r="G48" s="23"/>
      <c r="H48" s="23"/>
      <c r="I48" s="23"/>
      <c r="J48" s="23">
        <v>898.76</v>
      </c>
      <c r="K48" s="23"/>
      <c r="L48" s="22">
        <f t="shared" si="4"/>
        <v>898.76</v>
      </c>
      <c r="M48" s="21">
        <f t="shared" si="5"/>
        <v>5.9908670539573312E-3</v>
      </c>
    </row>
    <row r="49" spans="1:13" s="42" customFormat="1">
      <c r="A49" s="83" t="s">
        <v>38</v>
      </c>
      <c r="B49" s="41" t="s">
        <v>11</v>
      </c>
      <c r="C49" s="23">
        <v>8266.25</v>
      </c>
      <c r="D49" s="23">
        <v>6122.49</v>
      </c>
      <c r="E49" s="23"/>
      <c r="F49" s="23">
        <v>152.01</v>
      </c>
      <c r="G49" s="23"/>
      <c r="H49" s="23"/>
      <c r="I49" s="23"/>
      <c r="J49" s="23"/>
      <c r="K49" s="23"/>
      <c r="L49" s="22">
        <f t="shared" si="4"/>
        <v>14540.75</v>
      </c>
      <c r="M49" s="21">
        <f t="shared" si="5"/>
        <v>9.6924318076939409E-2</v>
      </c>
    </row>
    <row r="50" spans="1:13">
      <c r="A50" s="84"/>
      <c r="B50" s="16"/>
      <c r="C50" s="23"/>
      <c r="D50" s="23"/>
      <c r="E50" s="23"/>
      <c r="F50" s="23"/>
      <c r="G50" s="23"/>
      <c r="H50" s="23"/>
      <c r="I50" s="23"/>
      <c r="J50" s="23"/>
      <c r="K50" s="23"/>
      <c r="L50" s="20"/>
      <c r="M50" s="15">
        <f t="shared" si="5"/>
        <v>0</v>
      </c>
    </row>
    <row r="51" spans="1:13">
      <c r="A51" s="85"/>
      <c r="B51" s="31" t="s">
        <v>37</v>
      </c>
      <c r="C51" s="43">
        <f t="shared" ref="C51:K51" si="6">SUM(C14:C50)</f>
        <v>8266.25</v>
      </c>
      <c r="D51" s="43">
        <f t="shared" si="6"/>
        <v>96951.180000000008</v>
      </c>
      <c r="E51" s="43">
        <f t="shared" si="6"/>
        <v>143.34</v>
      </c>
      <c r="F51" s="43">
        <f t="shared" si="6"/>
        <v>1597.06</v>
      </c>
      <c r="G51" s="43">
        <f>SUM(G14:G50)</f>
        <v>7143.4599999999991</v>
      </c>
      <c r="H51" s="43">
        <f t="shared" si="6"/>
        <v>0</v>
      </c>
      <c r="I51" s="43">
        <f t="shared" si="6"/>
        <v>0</v>
      </c>
      <c r="J51" s="43">
        <f t="shared" si="6"/>
        <v>15536.359999999999</v>
      </c>
      <c r="K51" s="43">
        <f t="shared" si="6"/>
        <v>20384.039999999994</v>
      </c>
      <c r="L51" s="43">
        <f>SUM(C51:K51)</f>
        <v>150021.69</v>
      </c>
      <c r="M51" s="15">
        <f t="shared" si="5"/>
        <v>1</v>
      </c>
    </row>
    <row r="52" spans="1:13">
      <c r="A52" s="84"/>
      <c r="B52" s="16"/>
      <c r="C52" s="19">
        <f t="shared" ref="C52:L52" si="7">C51/$L$51</f>
        <v>5.5100365820435697E-2</v>
      </c>
      <c r="D52" s="19">
        <f t="shared" si="7"/>
        <v>0.64624775257497769</v>
      </c>
      <c r="E52" s="44">
        <f t="shared" si="7"/>
        <v>9.5546184021790448E-4</v>
      </c>
      <c r="F52" s="19">
        <f t="shared" si="7"/>
        <v>1.0645527323415701E-2</v>
      </c>
      <c r="G52" s="19">
        <f t="shared" si="7"/>
        <v>4.7616181366841016E-2</v>
      </c>
      <c r="H52" s="19">
        <f t="shared" si="7"/>
        <v>0</v>
      </c>
      <c r="I52" s="44">
        <f t="shared" si="7"/>
        <v>0</v>
      </c>
      <c r="J52" s="19">
        <f t="shared" si="7"/>
        <v>0.10356075844766179</v>
      </c>
      <c r="K52" s="19">
        <f t="shared" si="7"/>
        <v>0.13587395262645016</v>
      </c>
      <c r="L52" s="18">
        <f t="shared" si="7"/>
        <v>1</v>
      </c>
      <c r="M52" s="15"/>
    </row>
    <row r="53" spans="1:13">
      <c r="A53" s="84"/>
      <c r="B53" s="16"/>
      <c r="C53" s="1"/>
      <c r="D53" s="1"/>
      <c r="F53" s="1"/>
      <c r="G53" s="1"/>
      <c r="H53" s="1"/>
      <c r="J53" s="1"/>
      <c r="K53" s="1"/>
      <c r="L53" s="16"/>
      <c r="M53" s="15"/>
    </row>
    <row r="54" spans="1:13">
      <c r="A54" s="84"/>
      <c r="B54" s="16" t="s">
        <v>36</v>
      </c>
      <c r="C54" s="45">
        <f t="shared" ref="C54:L54" si="8">C9-C51</f>
        <v>-8266.25</v>
      </c>
      <c r="D54" s="45">
        <f t="shared" si="8"/>
        <v>3028.8199999999924</v>
      </c>
      <c r="E54" s="45">
        <f t="shared" si="8"/>
        <v>-143.34</v>
      </c>
      <c r="F54" s="45">
        <f t="shared" si="8"/>
        <v>-1597.06</v>
      </c>
      <c r="G54" s="45">
        <f t="shared" si="8"/>
        <v>11590.86</v>
      </c>
      <c r="H54" s="45">
        <f t="shared" si="8"/>
        <v>141500</v>
      </c>
      <c r="I54" s="217">
        <f t="shared" si="8"/>
        <v>0</v>
      </c>
      <c r="J54" s="45">
        <f t="shared" si="8"/>
        <v>-15536.359999999999</v>
      </c>
      <c r="K54" s="45">
        <f t="shared" si="8"/>
        <v>-20384.039999999994</v>
      </c>
      <c r="L54" s="45">
        <f t="shared" si="8"/>
        <v>110192.63</v>
      </c>
      <c r="M54" s="15"/>
    </row>
    <row r="55" spans="1:13">
      <c r="A55" s="84"/>
      <c r="B55" s="16"/>
      <c r="C55" s="1"/>
      <c r="D55" s="1"/>
      <c r="F55" s="1"/>
      <c r="G55" s="1"/>
      <c r="H55" s="1"/>
      <c r="J55" s="1"/>
      <c r="K55" s="17"/>
      <c r="L55" s="16"/>
      <c r="M55" s="15"/>
    </row>
    <row r="56" spans="1:13">
      <c r="A56" s="84"/>
      <c r="B56" s="16"/>
      <c r="C56" s="1"/>
      <c r="D56" s="1"/>
      <c r="F56" s="1"/>
      <c r="G56" s="1"/>
      <c r="H56" s="1"/>
      <c r="J56" s="1"/>
      <c r="K56" s="1"/>
      <c r="L56" s="16"/>
      <c r="M56" s="15"/>
    </row>
    <row r="57" spans="1:13">
      <c r="A57" s="84"/>
      <c r="B57" s="16"/>
      <c r="C57" s="1"/>
      <c r="D57" s="1"/>
      <c r="F57" s="1"/>
      <c r="G57" s="1"/>
      <c r="H57" s="1"/>
      <c r="J57" s="1"/>
      <c r="K57" s="1"/>
      <c r="L57" s="16"/>
      <c r="M57" s="15"/>
    </row>
    <row r="58" spans="1:13">
      <c r="A58" s="84"/>
      <c r="B58" s="16"/>
      <c r="C58" s="1"/>
      <c r="D58" s="1"/>
      <c r="F58" s="1"/>
      <c r="G58" s="1"/>
      <c r="H58" s="1"/>
      <c r="J58" s="1"/>
      <c r="K58" s="1"/>
      <c r="L58" s="16"/>
      <c r="M58" s="15"/>
    </row>
  </sheetData>
  <mergeCells count="2">
    <mergeCell ref="A2:B2"/>
    <mergeCell ref="A13:B13"/>
  </mergeCells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125" workbookViewId="0">
      <pane xSplit="2" ySplit="1" topLeftCell="K43" activePane="bottomRight" state="frozenSplit"/>
      <selection pane="topRight" activeCell="D1" sqref="D1"/>
      <selection pane="bottomLeft" activeCell="A14" sqref="A14"/>
      <selection pane="bottomRight" activeCell="O14" sqref="O14"/>
    </sheetView>
  </sheetViews>
  <sheetFormatPr defaultColWidth="11" defaultRowHeight="12.75"/>
  <cols>
    <col min="1" max="1" width="5.625" style="78" bestFit="1" customWidth="1"/>
    <col min="2" max="2" width="62.625" style="35" bestFit="1" customWidth="1"/>
    <col min="3" max="4" width="11" style="42" hidden="1" customWidth="1"/>
    <col min="5" max="5" width="9.125" style="36" hidden="1" customWidth="1"/>
    <col min="6" max="6" width="9.375" style="42" hidden="1" customWidth="1"/>
    <col min="7" max="8" width="11" style="42" hidden="1" customWidth="1"/>
    <col min="9" max="9" width="10.125" style="36" hidden="1" customWidth="1"/>
    <col min="10" max="10" width="10.875" style="42" bestFit="1" customWidth="1"/>
    <col min="11" max="11" width="21.875" style="42" hidden="1" customWidth="1"/>
    <col min="12" max="12" width="12.375" style="35" customWidth="1"/>
    <col min="13" max="13" width="8.625" style="46" customWidth="1"/>
    <col min="14" max="16384" width="11" style="35"/>
  </cols>
  <sheetData>
    <row r="1" spans="1:13" s="67" customFormat="1" ht="48">
      <c r="A1" s="72" t="s">
        <v>77</v>
      </c>
      <c r="B1" s="62" t="s">
        <v>76</v>
      </c>
      <c r="C1" s="63" t="s">
        <v>88</v>
      </c>
      <c r="D1" s="62" t="s">
        <v>78</v>
      </c>
      <c r="E1" s="64" t="s">
        <v>89</v>
      </c>
      <c r="F1" s="63" t="s">
        <v>8</v>
      </c>
      <c r="G1" s="63" t="s">
        <v>5</v>
      </c>
      <c r="H1" s="63" t="s">
        <v>337</v>
      </c>
      <c r="I1" s="64" t="s">
        <v>90</v>
      </c>
      <c r="J1" s="63" t="s">
        <v>3</v>
      </c>
      <c r="K1" s="63" t="s">
        <v>1</v>
      </c>
      <c r="L1" s="65" t="s">
        <v>74</v>
      </c>
      <c r="M1" s="66"/>
    </row>
    <row r="2" spans="1:13">
      <c r="A2" s="216" t="s">
        <v>73</v>
      </c>
      <c r="B2" s="216"/>
      <c r="C2" s="22"/>
      <c r="D2" s="22"/>
      <c r="E2" s="28"/>
      <c r="F2" s="22"/>
      <c r="G2" s="22"/>
      <c r="H2" s="22"/>
      <c r="I2" s="28"/>
      <c r="J2" s="22"/>
      <c r="K2" s="22"/>
      <c r="L2" s="26">
        <f t="shared" ref="L2:L9" si="0">SUM(C2:K2)</f>
        <v>0</v>
      </c>
      <c r="M2" s="15">
        <f t="shared" ref="M2:M7" si="1">L2/$L$9</f>
        <v>0</v>
      </c>
    </row>
    <row r="3" spans="1:13">
      <c r="A3" s="80">
        <v>3</v>
      </c>
      <c r="B3" s="30" t="s">
        <v>72</v>
      </c>
      <c r="C3" s="22"/>
      <c r="D3" s="22"/>
      <c r="E3" s="28"/>
      <c r="F3" s="22"/>
      <c r="G3" s="22"/>
      <c r="H3" s="22"/>
      <c r="I3" s="28"/>
      <c r="J3" s="22"/>
      <c r="K3" s="22"/>
      <c r="L3" s="26">
        <f t="shared" si="0"/>
        <v>0</v>
      </c>
      <c r="M3" s="15">
        <f t="shared" si="1"/>
        <v>0</v>
      </c>
    </row>
    <row r="4" spans="1:13">
      <c r="A4" s="80">
        <v>4</v>
      </c>
      <c r="B4" s="30" t="s">
        <v>71</v>
      </c>
      <c r="C4" s="24"/>
      <c r="D4" s="22"/>
      <c r="E4" s="28"/>
      <c r="F4" s="22"/>
      <c r="G4" s="22"/>
      <c r="H4" s="22"/>
      <c r="I4" s="27"/>
      <c r="J4" s="22"/>
      <c r="K4" s="25"/>
      <c r="L4" s="26">
        <f t="shared" si="0"/>
        <v>0</v>
      </c>
      <c r="M4" s="15">
        <f t="shared" si="1"/>
        <v>0</v>
      </c>
    </row>
    <row r="5" spans="1:13">
      <c r="A5" s="80">
        <v>6</v>
      </c>
      <c r="B5" s="30" t="s">
        <v>70</v>
      </c>
      <c r="C5" s="25"/>
      <c r="D5" s="24"/>
      <c r="E5" s="30"/>
      <c r="F5" s="1"/>
      <c r="G5" s="1"/>
      <c r="H5" s="1"/>
      <c r="J5" s="1"/>
      <c r="K5" s="20"/>
      <c r="L5" s="26">
        <f t="shared" si="0"/>
        <v>0</v>
      </c>
      <c r="M5" s="15">
        <f t="shared" si="1"/>
        <v>0</v>
      </c>
    </row>
    <row r="6" spans="1:13">
      <c r="A6" s="80">
        <v>8</v>
      </c>
      <c r="B6" s="30" t="s">
        <v>69</v>
      </c>
      <c r="C6" s="25"/>
      <c r="D6" s="25">
        <v>99980</v>
      </c>
      <c r="E6" s="160"/>
      <c r="F6" s="25"/>
      <c r="G6" s="25">
        <v>18734.32</v>
      </c>
      <c r="H6" s="25">
        <v>141500</v>
      </c>
      <c r="I6" s="25"/>
      <c r="J6" s="25"/>
      <c r="K6" s="25"/>
      <c r="L6" s="26">
        <f t="shared" si="0"/>
        <v>260214.32</v>
      </c>
      <c r="M6" s="15">
        <f t="shared" si="1"/>
        <v>1</v>
      </c>
    </row>
    <row r="7" spans="1:13">
      <c r="A7" s="80">
        <v>14</v>
      </c>
      <c r="B7" s="30" t="s">
        <v>68</v>
      </c>
      <c r="C7" s="25"/>
      <c r="D7" s="25"/>
      <c r="E7" s="25"/>
      <c r="F7" s="25"/>
      <c r="G7" s="25"/>
      <c r="H7" s="25"/>
      <c r="I7" s="25"/>
      <c r="J7" s="25"/>
      <c r="K7" s="25"/>
      <c r="L7" s="26">
        <f t="shared" si="0"/>
        <v>0</v>
      </c>
      <c r="M7" s="15">
        <f t="shared" si="1"/>
        <v>0</v>
      </c>
    </row>
    <row r="8" spans="1:13">
      <c r="A8" s="73"/>
      <c r="B8" s="37"/>
      <c r="C8" s="22"/>
      <c r="D8" s="25"/>
      <c r="E8" s="25"/>
      <c r="F8" s="25"/>
      <c r="G8" s="25"/>
      <c r="H8" s="25"/>
      <c r="I8" s="25"/>
      <c r="J8" s="25"/>
      <c r="K8" s="25"/>
      <c r="L8" s="15"/>
      <c r="M8" s="15"/>
    </row>
    <row r="9" spans="1:13" s="67" customFormat="1">
      <c r="A9" s="74"/>
      <c r="B9" s="68" t="s">
        <v>91</v>
      </c>
      <c r="C9" s="65">
        <f>SUM(C3:C7)</f>
        <v>0</v>
      </c>
      <c r="D9" s="65">
        <f>SUM(D3:D7)</f>
        <v>99980</v>
      </c>
      <c r="E9" s="65">
        <f t="shared" ref="E9:K9" si="2">SUM(E3:E7)</f>
        <v>0</v>
      </c>
      <c r="F9" s="65">
        <f t="shared" si="2"/>
        <v>0</v>
      </c>
      <c r="G9" s="65">
        <f t="shared" si="2"/>
        <v>18734.32</v>
      </c>
      <c r="H9" s="65">
        <f t="shared" si="2"/>
        <v>141500</v>
      </c>
      <c r="I9" s="65">
        <f t="shared" si="2"/>
        <v>0</v>
      </c>
      <c r="J9" s="65">
        <f t="shared" si="2"/>
        <v>0</v>
      </c>
      <c r="K9" s="65">
        <f t="shared" si="2"/>
        <v>0</v>
      </c>
      <c r="L9" s="65">
        <f t="shared" si="0"/>
        <v>260214.32</v>
      </c>
      <c r="M9" s="66">
        <f>L9/$L$9</f>
        <v>1</v>
      </c>
    </row>
    <row r="10" spans="1:13">
      <c r="A10" s="75"/>
      <c r="B10" s="29"/>
      <c r="C10" s="19">
        <f t="shared" ref="C10:L10" si="3">C9/$L$9</f>
        <v>0</v>
      </c>
      <c r="D10" s="19">
        <f t="shared" si="3"/>
        <v>0.38422174459883685</v>
      </c>
      <c r="E10" s="19">
        <f t="shared" si="3"/>
        <v>0</v>
      </c>
      <c r="F10" s="19">
        <f t="shared" si="3"/>
        <v>0</v>
      </c>
      <c r="G10" s="19">
        <f t="shared" si="3"/>
        <v>7.1995730288786558E-2</v>
      </c>
      <c r="H10" s="19">
        <f t="shared" si="3"/>
        <v>0.54378252511237657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1</v>
      </c>
      <c r="M10" s="15"/>
    </row>
    <row r="11" spans="1:13">
      <c r="A11" s="75"/>
      <c r="B11" s="29"/>
      <c r="C11" s="22"/>
      <c r="D11" s="22"/>
      <c r="E11" s="28"/>
      <c r="F11" s="22"/>
      <c r="G11" s="22"/>
      <c r="H11" s="22"/>
      <c r="I11" s="28"/>
      <c r="J11" s="22"/>
      <c r="K11" s="22"/>
      <c r="L11" s="26"/>
      <c r="M11" s="15"/>
    </row>
    <row r="12" spans="1:13">
      <c r="A12" s="75"/>
      <c r="B12" s="39"/>
      <c r="C12" s="22"/>
      <c r="D12" s="22"/>
      <c r="E12" s="28"/>
      <c r="F12" s="22"/>
      <c r="G12" s="22"/>
      <c r="H12" s="22"/>
      <c r="I12" s="28"/>
      <c r="J12" s="22"/>
      <c r="K12" s="22"/>
      <c r="L12" s="26"/>
      <c r="M12" s="15"/>
    </row>
    <row r="13" spans="1:13">
      <c r="A13" s="216" t="s">
        <v>66</v>
      </c>
      <c r="B13" s="216"/>
      <c r="C13" s="22"/>
      <c r="D13" s="22"/>
      <c r="E13" s="28"/>
      <c r="F13" s="22"/>
      <c r="G13" s="22"/>
      <c r="H13" s="22"/>
      <c r="I13" s="28"/>
      <c r="J13" s="22"/>
      <c r="K13" s="22"/>
      <c r="L13" s="26"/>
      <c r="M13" s="15"/>
    </row>
    <row r="14" spans="1:13">
      <c r="A14" s="80">
        <v>1</v>
      </c>
      <c r="B14" s="40" t="s">
        <v>65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 t="shared" ref="L14:L49" si="4">SUM(C14:K14)</f>
        <v>0</v>
      </c>
      <c r="M14" s="15">
        <f t="shared" ref="M14:M50" si="5">L14/$L$51</f>
        <v>0</v>
      </c>
    </row>
    <row r="15" spans="1:13">
      <c r="A15" s="80">
        <v>2</v>
      </c>
      <c r="B15" s="40" t="s">
        <v>64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 t="shared" si="4"/>
        <v>0</v>
      </c>
      <c r="M15" s="15">
        <f t="shared" si="5"/>
        <v>0</v>
      </c>
    </row>
    <row r="16" spans="1:13">
      <c r="A16" s="80">
        <v>3</v>
      </c>
      <c r="B16" s="40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 t="shared" si="4"/>
        <v>0</v>
      </c>
      <c r="M16" s="15">
        <f t="shared" si="5"/>
        <v>0</v>
      </c>
    </row>
    <row r="17" spans="1:13">
      <c r="A17" s="80">
        <v>4</v>
      </c>
      <c r="B17" s="40" t="s">
        <v>62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 t="shared" si="4"/>
        <v>0</v>
      </c>
      <c r="M17" s="15">
        <f t="shared" si="5"/>
        <v>0</v>
      </c>
    </row>
    <row r="18" spans="1:13" s="42" customFormat="1">
      <c r="A18" s="80">
        <v>5</v>
      </c>
      <c r="B18" s="41" t="s">
        <v>9</v>
      </c>
      <c r="C18" s="23"/>
      <c r="D18" s="23">
        <v>35600.620000000003</v>
      </c>
      <c r="E18" s="23"/>
      <c r="F18" s="23">
        <v>1445.05</v>
      </c>
      <c r="G18" s="23">
        <v>2880.72</v>
      </c>
      <c r="H18" s="23"/>
      <c r="I18" s="23"/>
      <c r="J18" s="23">
        <v>5017.49</v>
      </c>
      <c r="K18" s="23">
        <v>3215.17</v>
      </c>
      <c r="L18" s="22">
        <f>SUM(D18:K18)</f>
        <v>48159.05</v>
      </c>
      <c r="M18" s="21">
        <f t="shared" si="5"/>
        <v>0.32101391472126467</v>
      </c>
    </row>
    <row r="19" spans="1:13">
      <c r="A19" s="80">
        <v>6</v>
      </c>
      <c r="B19" s="40" t="s">
        <v>61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 t="shared" si="4"/>
        <v>0</v>
      </c>
      <c r="M19" s="15">
        <f t="shared" si="5"/>
        <v>0</v>
      </c>
    </row>
    <row r="20" spans="1:13">
      <c r="A20" s="80">
        <v>7</v>
      </c>
      <c r="B20" s="40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 t="shared" si="4"/>
        <v>0</v>
      </c>
      <c r="M20" s="15">
        <f t="shared" si="5"/>
        <v>0</v>
      </c>
    </row>
    <row r="21" spans="1:13">
      <c r="A21" s="80">
        <v>8</v>
      </c>
      <c r="B21" s="40" t="s">
        <v>872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 t="shared" si="4"/>
        <v>0</v>
      </c>
      <c r="M21" s="15">
        <f t="shared" si="5"/>
        <v>0</v>
      </c>
    </row>
    <row r="22" spans="1:13">
      <c r="A22" s="80">
        <v>9</v>
      </c>
      <c r="B22" s="40" t="s">
        <v>14</v>
      </c>
      <c r="C22" s="23"/>
      <c r="D22" s="23"/>
      <c r="E22" s="23"/>
      <c r="F22" s="23"/>
      <c r="G22" s="23"/>
      <c r="H22" s="23"/>
      <c r="I22" s="23"/>
      <c r="J22" s="23">
        <v>3906.39</v>
      </c>
      <c r="K22" s="23"/>
      <c r="L22" s="26">
        <f t="shared" si="4"/>
        <v>3906.39</v>
      </c>
      <c r="M22" s="15">
        <f t="shared" si="5"/>
        <v>2.6038834784490161E-2</v>
      </c>
    </row>
    <row r="23" spans="1:13">
      <c r="A23" s="80">
        <v>10</v>
      </c>
      <c r="B23" s="40" t="s">
        <v>0</v>
      </c>
      <c r="C23" s="23"/>
      <c r="D23" s="23"/>
      <c r="E23" s="23"/>
      <c r="F23" s="23"/>
      <c r="G23" s="23"/>
      <c r="H23" s="23"/>
      <c r="I23" s="23"/>
      <c r="J23" s="23">
        <v>1998.08</v>
      </c>
      <c r="K23" s="23"/>
      <c r="L23" s="26">
        <f t="shared" si="4"/>
        <v>1998.08</v>
      </c>
      <c r="M23" s="15">
        <f t="shared" si="5"/>
        <v>1.3318607462694226E-2</v>
      </c>
    </row>
    <row r="24" spans="1:13">
      <c r="A24" s="80">
        <v>12</v>
      </c>
      <c r="B24" s="40" t="s">
        <v>21</v>
      </c>
      <c r="C24" s="23"/>
      <c r="D24" s="23">
        <v>1083.5899999999999</v>
      </c>
      <c r="E24" s="23"/>
      <c r="F24" s="23"/>
      <c r="G24" s="23"/>
      <c r="H24" s="23"/>
      <c r="I24" s="23"/>
      <c r="J24" s="23"/>
      <c r="K24" s="23"/>
      <c r="L24" s="26">
        <f t="shared" si="4"/>
        <v>1083.5899999999999</v>
      </c>
      <c r="M24" s="15">
        <f t="shared" si="5"/>
        <v>7.2228889035978721E-3</v>
      </c>
    </row>
    <row r="25" spans="1:13">
      <c r="A25" s="80">
        <v>14</v>
      </c>
      <c r="B25" s="40" t="s">
        <v>59</v>
      </c>
      <c r="C25" s="23"/>
      <c r="D25" s="23">
        <v>31574.94</v>
      </c>
      <c r="E25" s="23"/>
      <c r="F25" s="23"/>
      <c r="G25" s="23"/>
      <c r="H25" s="23"/>
      <c r="I25" s="23"/>
      <c r="J25" s="23"/>
      <c r="K25" s="23"/>
      <c r="L25" s="26">
        <f t="shared" si="4"/>
        <v>31574.94</v>
      </c>
      <c r="M25" s="15">
        <f t="shared" si="5"/>
        <v>0.21046916615857345</v>
      </c>
    </row>
    <row r="26" spans="1:13">
      <c r="A26" s="80">
        <v>15</v>
      </c>
      <c r="B26" s="40" t="s">
        <v>58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 t="shared" si="4"/>
        <v>0</v>
      </c>
      <c r="M26" s="15">
        <f t="shared" si="5"/>
        <v>0</v>
      </c>
    </row>
    <row r="27" spans="1:13">
      <c r="A27" s="80">
        <v>16</v>
      </c>
      <c r="B27" s="40" t="s">
        <v>15</v>
      </c>
      <c r="C27" s="23"/>
      <c r="D27" s="23">
        <v>17027.86</v>
      </c>
      <c r="E27" s="23"/>
      <c r="F27" s="23"/>
      <c r="G27" s="23"/>
      <c r="H27" s="23"/>
      <c r="I27" s="23"/>
      <c r="J27" s="23"/>
      <c r="K27" s="23">
        <v>13486.89</v>
      </c>
      <c r="L27" s="26">
        <f t="shared" si="4"/>
        <v>30514.75</v>
      </c>
      <c r="M27" s="15">
        <f t="shared" si="5"/>
        <v>0.20340225470063694</v>
      </c>
    </row>
    <row r="28" spans="1:13">
      <c r="A28" s="80">
        <v>17</v>
      </c>
      <c r="B28" s="40" t="s">
        <v>20</v>
      </c>
      <c r="C28" s="23"/>
      <c r="D28" s="23"/>
      <c r="E28" s="23"/>
      <c r="F28" s="23"/>
      <c r="G28" s="23">
        <v>331.25</v>
      </c>
      <c r="H28" s="23"/>
      <c r="I28" s="23"/>
      <c r="J28" s="23"/>
      <c r="K28" s="23"/>
      <c r="L28" s="26">
        <f t="shared" si="4"/>
        <v>331.25</v>
      </c>
      <c r="M28" s="15">
        <f t="shared" si="5"/>
        <v>2.2080140545010524E-3</v>
      </c>
    </row>
    <row r="29" spans="1:13">
      <c r="A29" s="80">
        <v>17</v>
      </c>
      <c r="B29" s="40" t="s">
        <v>57</v>
      </c>
      <c r="C29" s="23"/>
      <c r="D29" s="23"/>
      <c r="E29" s="23"/>
      <c r="F29" s="23"/>
      <c r="G29" s="23">
        <v>3215.67</v>
      </c>
      <c r="H29" s="23"/>
      <c r="I29" s="23"/>
      <c r="J29" s="23"/>
      <c r="K29" s="23"/>
      <c r="L29" s="26">
        <f t="shared" si="4"/>
        <v>3215.67</v>
      </c>
      <c r="M29" s="15">
        <f t="shared" si="5"/>
        <v>2.1434700542301583E-2</v>
      </c>
    </row>
    <row r="30" spans="1:13">
      <c r="A30" s="80">
        <v>17</v>
      </c>
      <c r="B30" s="40" t="s">
        <v>4</v>
      </c>
      <c r="C30" s="23"/>
      <c r="D30" s="23">
        <v>390.71000000000004</v>
      </c>
      <c r="E30" s="23">
        <v>15.63</v>
      </c>
      <c r="F30" s="23"/>
      <c r="G30" s="23">
        <v>393.38</v>
      </c>
      <c r="H30" s="23"/>
      <c r="I30" s="23"/>
      <c r="J30" s="23"/>
      <c r="K30" s="23">
        <v>87.61999999999999</v>
      </c>
      <c r="L30" s="26">
        <f t="shared" si="4"/>
        <v>887.34</v>
      </c>
      <c r="M30" s="15">
        <f t="shared" si="5"/>
        <v>5.9147447279123437E-3</v>
      </c>
    </row>
    <row r="31" spans="1:13">
      <c r="A31" s="80">
        <v>18</v>
      </c>
      <c r="B31" s="40" t="s">
        <v>18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 t="shared" si="4"/>
        <v>0</v>
      </c>
      <c r="M31" s="15">
        <f t="shared" si="5"/>
        <v>0</v>
      </c>
    </row>
    <row r="32" spans="1:13">
      <c r="A32" s="80">
        <v>19</v>
      </c>
      <c r="B32" s="40" t="s">
        <v>16</v>
      </c>
      <c r="C32" s="23"/>
      <c r="D32" s="23">
        <v>4594</v>
      </c>
      <c r="E32" s="23"/>
      <c r="F32" s="23"/>
      <c r="G32" s="23"/>
      <c r="H32" s="23"/>
      <c r="I32" s="23"/>
      <c r="J32" s="23"/>
      <c r="K32" s="23"/>
      <c r="L32" s="26">
        <f t="shared" si="4"/>
        <v>4594</v>
      </c>
      <c r="M32" s="15">
        <f t="shared" si="5"/>
        <v>3.0622238690951955E-2</v>
      </c>
    </row>
    <row r="33" spans="1:13">
      <c r="A33" s="80">
        <v>20</v>
      </c>
      <c r="B33" s="40" t="s">
        <v>56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 t="shared" si="4"/>
        <v>0</v>
      </c>
      <c r="M33" s="15">
        <f t="shared" si="5"/>
        <v>0</v>
      </c>
    </row>
    <row r="34" spans="1:13">
      <c r="A34" s="80">
        <v>21</v>
      </c>
      <c r="B34" s="40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 t="shared" si="4"/>
        <v>0</v>
      </c>
      <c r="M34" s="15">
        <f t="shared" si="5"/>
        <v>0</v>
      </c>
    </row>
    <row r="35" spans="1:13">
      <c r="A35" s="80">
        <v>22</v>
      </c>
      <c r="B35" s="40" t="s">
        <v>54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 t="shared" si="4"/>
        <v>0</v>
      </c>
      <c r="M35" s="15">
        <f t="shared" si="5"/>
        <v>0</v>
      </c>
    </row>
    <row r="36" spans="1:13">
      <c r="A36" s="80">
        <v>23</v>
      </c>
      <c r="B36" s="40" t="s">
        <v>53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 t="shared" si="4"/>
        <v>0</v>
      </c>
      <c r="M36" s="15">
        <f t="shared" si="5"/>
        <v>0</v>
      </c>
    </row>
    <row r="37" spans="1:13" s="42" customFormat="1">
      <c r="A37" s="80" t="s">
        <v>52</v>
      </c>
      <c r="B37" s="41" t="s">
        <v>23</v>
      </c>
      <c r="C37" s="23"/>
      <c r="D37" s="23"/>
      <c r="E37" s="23"/>
      <c r="F37" s="23"/>
      <c r="G37" s="23"/>
      <c r="H37" s="23"/>
      <c r="I37" s="23"/>
      <c r="J37" s="23"/>
      <c r="K37" s="23"/>
      <c r="L37" s="22">
        <f t="shared" si="4"/>
        <v>0</v>
      </c>
      <c r="M37" s="21">
        <f t="shared" si="5"/>
        <v>0</v>
      </c>
    </row>
    <row r="38" spans="1:13" s="42" customFormat="1">
      <c r="A38" s="80" t="s">
        <v>51</v>
      </c>
      <c r="B38" s="41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22">
        <f t="shared" si="4"/>
        <v>0</v>
      </c>
      <c r="M38" s="21">
        <f t="shared" si="5"/>
        <v>0</v>
      </c>
    </row>
    <row r="39" spans="1:13" s="42" customFormat="1">
      <c r="A39" s="80" t="s">
        <v>50</v>
      </c>
      <c r="B39" s="41" t="s">
        <v>6</v>
      </c>
      <c r="C39" s="23"/>
      <c r="D39" s="23"/>
      <c r="E39" s="23"/>
      <c r="F39" s="23"/>
      <c r="G39" s="23"/>
      <c r="H39" s="23"/>
      <c r="I39" s="23"/>
      <c r="J39" s="23">
        <v>3585.14</v>
      </c>
      <c r="K39" s="23"/>
      <c r="L39" s="22">
        <f t="shared" si="4"/>
        <v>3585.14</v>
      </c>
      <c r="M39" s="21">
        <f t="shared" si="5"/>
        <v>2.3897477758049519E-2</v>
      </c>
    </row>
    <row r="40" spans="1:13" s="42" customFormat="1">
      <c r="A40" s="80" t="s">
        <v>50</v>
      </c>
      <c r="B40" s="41" t="s">
        <v>49</v>
      </c>
      <c r="C40" s="23"/>
      <c r="D40" s="23"/>
      <c r="E40" s="23"/>
      <c r="F40" s="23"/>
      <c r="G40" s="23"/>
      <c r="H40" s="23"/>
      <c r="I40" s="23"/>
      <c r="J40" s="23"/>
      <c r="K40" s="23"/>
      <c r="L40" s="22">
        <f t="shared" si="4"/>
        <v>0</v>
      </c>
      <c r="M40" s="21">
        <f t="shared" si="5"/>
        <v>0</v>
      </c>
    </row>
    <row r="41" spans="1:13" s="42" customFormat="1">
      <c r="A41" s="80" t="s">
        <v>47</v>
      </c>
      <c r="B41" s="41" t="s">
        <v>48</v>
      </c>
      <c r="C41" s="23"/>
      <c r="D41" s="23"/>
      <c r="E41" s="23"/>
      <c r="F41" s="23"/>
      <c r="G41" s="23"/>
      <c r="H41" s="23"/>
      <c r="I41" s="23"/>
      <c r="J41" s="23"/>
      <c r="K41" s="23"/>
      <c r="L41" s="22">
        <f t="shared" si="4"/>
        <v>0</v>
      </c>
      <c r="M41" s="21">
        <f t="shared" si="5"/>
        <v>0</v>
      </c>
    </row>
    <row r="42" spans="1:13" s="42" customFormat="1">
      <c r="A42" s="80" t="s">
        <v>47</v>
      </c>
      <c r="B42" s="41" t="s">
        <v>46</v>
      </c>
      <c r="C42" s="23"/>
      <c r="D42" s="23"/>
      <c r="E42" s="23"/>
      <c r="F42" s="23"/>
      <c r="G42" s="23"/>
      <c r="H42" s="23"/>
      <c r="I42" s="23"/>
      <c r="J42" s="23"/>
      <c r="K42" s="23"/>
      <c r="L42" s="22">
        <f t="shared" si="4"/>
        <v>0</v>
      </c>
      <c r="M42" s="21">
        <f t="shared" si="5"/>
        <v>0</v>
      </c>
    </row>
    <row r="43" spans="1:13" s="42" customFormat="1">
      <c r="A43" s="80" t="s">
        <v>45</v>
      </c>
      <c r="B43" s="41" t="s">
        <v>19</v>
      </c>
      <c r="C43" s="23"/>
      <c r="D43" s="23"/>
      <c r="E43" s="23"/>
      <c r="F43" s="23"/>
      <c r="G43" s="23"/>
      <c r="H43" s="23"/>
      <c r="I43" s="23"/>
      <c r="J43" s="23"/>
      <c r="K43" s="23">
        <v>185.76</v>
      </c>
      <c r="L43" s="22">
        <f t="shared" si="4"/>
        <v>185.76</v>
      </c>
      <c r="M43" s="21">
        <f t="shared" si="5"/>
        <v>1.23822095325016E-3</v>
      </c>
    </row>
    <row r="44" spans="1:13" s="42" customFormat="1">
      <c r="A44" s="80" t="s">
        <v>44</v>
      </c>
      <c r="B44" s="41" t="s">
        <v>43</v>
      </c>
      <c r="C44" s="23"/>
      <c r="D44" s="23">
        <v>77.86</v>
      </c>
      <c r="E44" s="23">
        <v>12.38</v>
      </c>
      <c r="F44" s="23"/>
      <c r="G44" s="23">
        <v>27.24</v>
      </c>
      <c r="H44" s="23"/>
      <c r="I44" s="23"/>
      <c r="J44" s="23">
        <v>130.5</v>
      </c>
      <c r="K44" s="23">
        <v>1851.94</v>
      </c>
      <c r="L44" s="22">
        <f t="shared" si="4"/>
        <v>2099.92</v>
      </c>
      <c r="M44" s="21">
        <f t="shared" si="5"/>
        <v>1.3997442636461434E-2</v>
      </c>
    </row>
    <row r="45" spans="1:13" s="42" customFormat="1">
      <c r="A45" s="80" t="s">
        <v>42</v>
      </c>
      <c r="B45" s="41" t="s">
        <v>7</v>
      </c>
      <c r="C45" s="23"/>
      <c r="D45" s="23"/>
      <c r="E45" s="23"/>
      <c r="F45" s="23"/>
      <c r="G45" s="23"/>
      <c r="H45" s="23"/>
      <c r="I45" s="23"/>
      <c r="J45" s="23"/>
      <c r="K45" s="23">
        <v>206.76</v>
      </c>
      <c r="L45" s="22">
        <f>SUM(C45:K45)</f>
        <v>206.76</v>
      </c>
      <c r="M45" s="21">
        <f t="shared" si="5"/>
        <v>1.3782007121770192E-3</v>
      </c>
    </row>
    <row r="46" spans="1:13" s="42" customFormat="1" ht="11.25" customHeight="1">
      <c r="A46" s="80" t="s">
        <v>41</v>
      </c>
      <c r="B46" s="41" t="s">
        <v>10</v>
      </c>
      <c r="C46" s="23"/>
      <c r="D46" s="23"/>
      <c r="E46" s="23"/>
      <c r="F46" s="23"/>
      <c r="G46" s="23">
        <v>30.96</v>
      </c>
      <c r="H46" s="23"/>
      <c r="I46" s="23"/>
      <c r="J46" s="23"/>
      <c r="K46" s="23">
        <v>1276.83</v>
      </c>
      <c r="L46" s="22">
        <f t="shared" si="4"/>
        <v>1307.79</v>
      </c>
      <c r="M46" s="21">
        <f t="shared" si="5"/>
        <v>8.7173394727122454E-3</v>
      </c>
    </row>
    <row r="47" spans="1:13" s="42" customFormat="1">
      <c r="A47" s="80" t="s">
        <v>40</v>
      </c>
      <c r="B47" s="41" t="s">
        <v>13</v>
      </c>
      <c r="C47" s="23"/>
      <c r="D47" s="23">
        <v>479.11</v>
      </c>
      <c r="E47" s="23">
        <v>115.33</v>
      </c>
      <c r="F47" s="23"/>
      <c r="G47" s="23">
        <v>264.24</v>
      </c>
      <c r="H47" s="23"/>
      <c r="I47" s="23"/>
      <c r="J47" s="23"/>
      <c r="K47" s="23">
        <v>73.069999999999993</v>
      </c>
      <c r="L47" s="22">
        <f t="shared" si="4"/>
        <v>931.75</v>
      </c>
      <c r="M47" s="21">
        <f t="shared" si="5"/>
        <v>6.2107685895286206E-3</v>
      </c>
    </row>
    <row r="48" spans="1:13" s="42" customFormat="1">
      <c r="A48" s="80" t="s">
        <v>39</v>
      </c>
      <c r="B48" s="41" t="s">
        <v>2</v>
      </c>
      <c r="C48" s="23"/>
      <c r="D48" s="23"/>
      <c r="E48" s="23"/>
      <c r="F48" s="23"/>
      <c r="G48" s="23"/>
      <c r="H48" s="23"/>
      <c r="I48" s="23"/>
      <c r="J48" s="23">
        <v>898.76</v>
      </c>
      <c r="K48" s="23"/>
      <c r="L48" s="22">
        <f t="shared" si="4"/>
        <v>898.76</v>
      </c>
      <c r="M48" s="21">
        <f t="shared" si="5"/>
        <v>5.9908670539573312E-3</v>
      </c>
    </row>
    <row r="49" spans="1:13" s="42" customFormat="1">
      <c r="A49" s="80" t="s">
        <v>38</v>
      </c>
      <c r="B49" s="41" t="s">
        <v>11</v>
      </c>
      <c r="C49" s="23">
        <v>8266.25</v>
      </c>
      <c r="D49" s="23">
        <v>6122.49</v>
      </c>
      <c r="E49" s="23"/>
      <c r="F49" s="23">
        <v>152.01</v>
      </c>
      <c r="G49" s="23"/>
      <c r="H49" s="23"/>
      <c r="I49" s="23"/>
      <c r="J49" s="23"/>
      <c r="K49" s="23"/>
      <c r="L49" s="22">
        <f t="shared" si="4"/>
        <v>14540.75</v>
      </c>
      <c r="M49" s="21">
        <f t="shared" si="5"/>
        <v>9.6924318076939409E-2</v>
      </c>
    </row>
    <row r="50" spans="1:13">
      <c r="A50" s="76"/>
      <c r="B50" s="16"/>
      <c r="C50" s="1"/>
      <c r="D50" s="1"/>
      <c r="F50" s="1"/>
      <c r="G50" s="1"/>
      <c r="H50" s="1"/>
      <c r="J50" s="20"/>
      <c r="K50" s="20"/>
      <c r="L50" s="20"/>
      <c r="M50" s="15">
        <f t="shared" si="5"/>
        <v>0</v>
      </c>
    </row>
    <row r="51" spans="1:13" s="67" customFormat="1">
      <c r="A51" s="77"/>
      <c r="B51" s="69" t="s">
        <v>37</v>
      </c>
      <c r="C51" s="70">
        <f t="shared" ref="C51:K51" si="6">SUM(C14:C50)</f>
        <v>8266.25</v>
      </c>
      <c r="D51" s="70">
        <f t="shared" si="6"/>
        <v>96951.180000000008</v>
      </c>
      <c r="E51" s="70">
        <f t="shared" si="6"/>
        <v>143.34</v>
      </c>
      <c r="F51" s="70">
        <f t="shared" si="6"/>
        <v>1597.06</v>
      </c>
      <c r="G51" s="70">
        <f t="shared" si="6"/>
        <v>7143.4599999999991</v>
      </c>
      <c r="H51" s="70">
        <f t="shared" si="6"/>
        <v>0</v>
      </c>
      <c r="I51" s="70">
        <f t="shared" si="6"/>
        <v>0</v>
      </c>
      <c r="J51" s="70">
        <f t="shared" si="6"/>
        <v>15536.359999999999</v>
      </c>
      <c r="K51" s="65">
        <f t="shared" si="6"/>
        <v>20384.039999999994</v>
      </c>
      <c r="L51" s="70">
        <f>SUM(C51:K51)</f>
        <v>150021.69</v>
      </c>
      <c r="M51" s="66">
        <f>L51/$L$51</f>
        <v>1</v>
      </c>
    </row>
    <row r="52" spans="1:13">
      <c r="A52" s="76"/>
      <c r="B52" s="16"/>
      <c r="C52" s="19">
        <f t="shared" ref="C52:L52" si="7">C51/$L$51</f>
        <v>5.5100365820435697E-2</v>
      </c>
      <c r="D52" s="19">
        <f t="shared" si="7"/>
        <v>0.64624775257497769</v>
      </c>
      <c r="E52" s="44">
        <f t="shared" si="7"/>
        <v>9.5546184021790448E-4</v>
      </c>
      <c r="F52" s="19">
        <f t="shared" si="7"/>
        <v>1.0645527323415701E-2</v>
      </c>
      <c r="G52" s="19">
        <f t="shared" si="7"/>
        <v>4.7616181366841016E-2</v>
      </c>
      <c r="H52" s="19">
        <f t="shared" si="7"/>
        <v>0</v>
      </c>
      <c r="I52" s="44">
        <f t="shared" si="7"/>
        <v>0</v>
      </c>
      <c r="J52" s="19">
        <f t="shared" si="7"/>
        <v>0.10356075844766179</v>
      </c>
      <c r="K52" s="19">
        <f t="shared" si="7"/>
        <v>0.13587395262645016</v>
      </c>
      <c r="L52" s="18">
        <f t="shared" si="7"/>
        <v>1</v>
      </c>
      <c r="M52" s="15"/>
    </row>
    <row r="53" spans="1:13">
      <c r="A53" s="76"/>
      <c r="B53" s="16"/>
      <c r="C53" s="1"/>
      <c r="D53" s="1"/>
      <c r="F53" s="1"/>
      <c r="G53" s="1"/>
      <c r="H53" s="1"/>
      <c r="J53" s="1"/>
      <c r="K53" s="1"/>
      <c r="L53" s="16"/>
      <c r="M53" s="15"/>
    </row>
    <row r="54" spans="1:13">
      <c r="A54" s="76"/>
      <c r="B54" s="16" t="s">
        <v>36</v>
      </c>
      <c r="C54" s="45">
        <f t="shared" ref="C54:L54" si="8">C9-C51</f>
        <v>-8266.25</v>
      </c>
      <c r="D54" s="45">
        <f t="shared" si="8"/>
        <v>3028.8199999999924</v>
      </c>
      <c r="E54" s="45">
        <f t="shared" si="8"/>
        <v>-143.34</v>
      </c>
      <c r="F54" s="45">
        <f t="shared" si="8"/>
        <v>-1597.06</v>
      </c>
      <c r="G54" s="45">
        <f t="shared" si="8"/>
        <v>11590.86</v>
      </c>
      <c r="H54" s="45"/>
      <c r="I54" s="45">
        <f t="shared" si="8"/>
        <v>0</v>
      </c>
      <c r="J54" s="45">
        <f t="shared" si="8"/>
        <v>-15536.359999999999</v>
      </c>
      <c r="K54" s="45">
        <f t="shared" si="8"/>
        <v>-20384.039999999994</v>
      </c>
      <c r="L54" s="45">
        <f t="shared" si="8"/>
        <v>110192.63</v>
      </c>
      <c r="M54" s="15"/>
    </row>
    <row r="55" spans="1:13">
      <c r="A55" s="76"/>
      <c r="B55" s="16"/>
      <c r="C55" s="1"/>
      <c r="D55" s="1"/>
      <c r="F55" s="1"/>
      <c r="G55" s="1"/>
      <c r="H55" s="1"/>
      <c r="J55" s="1"/>
      <c r="K55" s="17"/>
      <c r="L55" s="16"/>
      <c r="M55" s="15"/>
    </row>
    <row r="56" spans="1:13">
      <c r="A56" s="76"/>
      <c r="B56" s="16"/>
      <c r="C56" s="1"/>
      <c r="D56" s="1"/>
      <c r="F56" s="1"/>
      <c r="G56" s="1"/>
      <c r="H56" s="1"/>
      <c r="J56" s="1"/>
      <c r="K56" s="1"/>
      <c r="L56" s="16"/>
      <c r="M56" s="15"/>
    </row>
    <row r="57" spans="1:13">
      <c r="A57" s="76"/>
      <c r="B57" s="16"/>
      <c r="C57" s="1"/>
      <c r="D57" s="1"/>
      <c r="F57" s="1"/>
      <c r="G57" s="1"/>
      <c r="H57" s="1"/>
      <c r="J57" s="1"/>
      <c r="K57" s="1"/>
      <c r="L57" s="16"/>
      <c r="M57" s="15"/>
    </row>
    <row r="58" spans="1:13">
      <c r="A58" s="76"/>
      <c r="B58" s="16"/>
      <c r="C58" s="1"/>
      <c r="D58" s="1"/>
      <c r="F58" s="1"/>
      <c r="G58" s="1"/>
      <c r="H58" s="1"/>
      <c r="J58" s="1"/>
      <c r="K58" s="1"/>
      <c r="L58" s="16"/>
      <c r="M58" s="15"/>
    </row>
  </sheetData>
  <mergeCells count="2">
    <mergeCell ref="A2:B2"/>
    <mergeCell ref="A13:B13"/>
  </mergeCells>
  <phoneticPr fontId="6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workbookViewId="0">
      <selection activeCell="B21" sqref="B21"/>
    </sheetView>
  </sheetViews>
  <sheetFormatPr defaultColWidth="9.5" defaultRowHeight="23.1" customHeight="1"/>
  <cols>
    <col min="1" max="1" width="4.375" style="3" customWidth="1"/>
    <col min="2" max="2" width="42.5" style="3" customWidth="1"/>
    <col min="3" max="3" width="15" style="3" customWidth="1"/>
    <col min="4" max="4" width="9.75" style="3" customWidth="1"/>
    <col min="5" max="5" width="11.125" style="3" customWidth="1"/>
    <col min="6" max="6" width="12.375" style="3" customWidth="1"/>
    <col min="7" max="7" width="9" style="3" customWidth="1"/>
    <col min="8" max="9" width="9.5" style="3"/>
    <col min="10" max="10" width="13.125" style="3" customWidth="1"/>
    <col min="11" max="16384" width="9.5" style="3"/>
  </cols>
  <sheetData>
    <row r="1" spans="1:8" ht="23.1" customHeight="1">
      <c r="A1" s="2" t="s">
        <v>24</v>
      </c>
      <c r="D1" s="4" t="s">
        <v>32</v>
      </c>
    </row>
    <row r="2" spans="1:8" ht="23.1" customHeight="1">
      <c r="B2" s="5" t="s">
        <v>25</v>
      </c>
      <c r="C2" s="12">
        <f>'P&amp;L by Program'!E51</f>
        <v>143.34</v>
      </c>
      <c r="D2" s="8">
        <f>C2/$C$8</f>
        <v>1.2562522299265854E-3</v>
      </c>
    </row>
    <row r="3" spans="1:8" ht="23.1" customHeight="1">
      <c r="B3" s="5" t="s">
        <v>26</v>
      </c>
      <c r="C3" s="12">
        <f>'P&amp;L by Program'!G51</f>
        <v>7143.4599999999991</v>
      </c>
      <c r="D3" s="8">
        <f>C3/$C$8</f>
        <v>6.2606303574657213E-2</v>
      </c>
      <c r="G3" s="9"/>
      <c r="H3" s="9"/>
    </row>
    <row r="4" spans="1:8" ht="23.1" customHeight="1">
      <c r="B4" s="5" t="s">
        <v>33</v>
      </c>
      <c r="C4" s="12">
        <f>'P&amp;L by Program'!F51</f>
        <v>1597.06</v>
      </c>
      <c r="D4" s="8">
        <f t="shared" ref="D4" si="0">C4/$C$8</f>
        <v>1.3996861911026596E-2</v>
      </c>
      <c r="G4" s="9"/>
      <c r="H4" s="9"/>
    </row>
    <row r="5" spans="1:8" ht="23.1" customHeight="1">
      <c r="B5" s="5" t="s">
        <v>35</v>
      </c>
      <c r="C5" s="12">
        <f>'P&amp;L by Program'!C51</f>
        <v>8266.25</v>
      </c>
      <c r="D5" s="8">
        <f>C5/$C$8</f>
        <v>7.2446595476703193E-2</v>
      </c>
      <c r="G5" s="9"/>
      <c r="H5" s="13"/>
    </row>
    <row r="6" spans="1:8" ht="23.1" customHeight="1">
      <c r="B6" s="5" t="s">
        <v>80</v>
      </c>
      <c r="C6" s="12">
        <f>'P&amp;L by Program'!D51</f>
        <v>96951.180000000008</v>
      </c>
      <c r="D6" s="8">
        <f>C6/$C$8</f>
        <v>0.84969398680768637</v>
      </c>
      <c r="E6" s="12"/>
      <c r="G6" s="9"/>
      <c r="H6" s="13"/>
    </row>
    <row r="7" spans="1:8" ht="23.1" customHeight="1">
      <c r="B7" s="5" t="s">
        <v>323</v>
      </c>
      <c r="C7" s="12">
        <f>'P&amp;L by Program'!H51</f>
        <v>0</v>
      </c>
      <c r="D7" s="8">
        <v>0</v>
      </c>
      <c r="E7" s="12"/>
      <c r="G7" s="9"/>
      <c r="H7" s="13"/>
    </row>
    <row r="8" spans="1:8" ht="23.1" customHeight="1">
      <c r="B8" s="10" t="s">
        <v>27</v>
      </c>
      <c r="C8" s="14">
        <f>SUM(C2:C7)</f>
        <v>114101.29000000001</v>
      </c>
      <c r="D8" s="8">
        <f>C8/$C$16</f>
        <v>0.76056528892588804</v>
      </c>
      <c r="G8" s="9"/>
      <c r="H8" s="9"/>
    </row>
    <row r="9" spans="1:8" ht="23.1" customHeight="1">
      <c r="B9" s="11"/>
      <c r="G9" s="9"/>
      <c r="H9" s="9"/>
    </row>
    <row r="10" spans="1:8" ht="23.1" customHeight="1">
      <c r="A10" s="2" t="s">
        <v>28</v>
      </c>
      <c r="B10" s="11"/>
      <c r="D10" s="4" t="s">
        <v>32</v>
      </c>
      <c r="G10" s="9"/>
      <c r="H10" s="9"/>
    </row>
    <row r="11" spans="1:8" ht="23.1" customHeight="1">
      <c r="B11" s="5" t="s">
        <v>905</v>
      </c>
      <c r="C11" s="12">
        <f>'P&amp;L by Program'!J51</f>
        <v>15536.359999999999</v>
      </c>
      <c r="D11" s="8">
        <f>C11/$C$14</f>
        <v>0.4325219095555729</v>
      </c>
      <c r="G11" s="9"/>
      <c r="H11" s="9"/>
    </row>
    <row r="12" spans="1:8" ht="23.1" customHeight="1">
      <c r="B12" s="5" t="s">
        <v>29</v>
      </c>
      <c r="C12" s="12">
        <f>'P&amp;L by Program'!K51</f>
        <v>20384.039999999994</v>
      </c>
      <c r="D12" s="8">
        <f>C12/$C$14</f>
        <v>0.56747809044442699</v>
      </c>
      <c r="G12" s="9"/>
      <c r="H12" s="9"/>
    </row>
    <row r="13" spans="1:8" ht="23.1" customHeight="1">
      <c r="B13" s="5" t="s">
        <v>34</v>
      </c>
      <c r="C13" s="12">
        <f>'P&amp;L by Program'!I51</f>
        <v>0</v>
      </c>
      <c r="D13" s="8">
        <v>0</v>
      </c>
      <c r="G13" s="9"/>
      <c r="H13" s="9"/>
    </row>
    <row r="14" spans="1:8" ht="23.1" customHeight="1">
      <c r="B14" s="10" t="s">
        <v>30</v>
      </c>
      <c r="C14" s="14">
        <f>SUM(C11:C12)</f>
        <v>35920.399999999994</v>
      </c>
      <c r="D14" s="8">
        <f>C14/$C$16</f>
        <v>0.23943471107411196</v>
      </c>
      <c r="G14" s="9"/>
      <c r="H14" s="9"/>
    </row>
    <row r="15" spans="1:8" ht="21.75" customHeight="1">
      <c r="C15" s="6"/>
      <c r="D15" s="7"/>
    </row>
    <row r="16" spans="1:8" ht="23.1" customHeight="1">
      <c r="B16" s="11" t="s">
        <v>31</v>
      </c>
      <c r="C16" s="14">
        <f>SUM(C14,C8)</f>
        <v>150021.69</v>
      </c>
      <c r="D16" s="8">
        <f>C16/$C$16</f>
        <v>1</v>
      </c>
    </row>
  </sheetData>
  <phoneticPr fontId="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topLeftCell="B1" zoomScale="120" zoomScaleNormal="120" workbookViewId="0">
      <selection activeCell="G11" sqref="G11"/>
    </sheetView>
  </sheetViews>
  <sheetFormatPr defaultRowHeight="12"/>
  <cols>
    <col min="1" max="1" width="9" style="121"/>
    <col min="2" max="2" width="9.625" style="122" customWidth="1"/>
    <col min="3" max="3" width="5.375" style="121" customWidth="1"/>
    <col min="4" max="4" width="11" style="121" customWidth="1"/>
    <col min="5" max="5" width="12.75" style="123" bestFit="1" customWidth="1"/>
    <col min="6" max="6" width="15.375" style="121" customWidth="1"/>
    <col min="7" max="7" width="34.75" style="121" customWidth="1"/>
    <col min="8" max="8" width="26.125" style="121" bestFit="1" customWidth="1"/>
    <col min="9" max="9" width="11.25" style="121" bestFit="1" customWidth="1"/>
    <col min="10" max="16384" width="9" style="121"/>
  </cols>
  <sheetData>
    <row r="1" spans="1:9" s="119" customFormat="1">
      <c r="A1" s="49" t="s">
        <v>331</v>
      </c>
      <c r="B1" s="120" t="s">
        <v>93</v>
      </c>
      <c r="C1" s="47" t="s">
        <v>259</v>
      </c>
      <c r="D1" s="47" t="s">
        <v>260</v>
      </c>
      <c r="E1" s="48" t="s">
        <v>325</v>
      </c>
      <c r="F1" s="47" t="s">
        <v>326</v>
      </c>
      <c r="G1" s="47" t="s">
        <v>327</v>
      </c>
      <c r="H1" s="47" t="s">
        <v>328</v>
      </c>
      <c r="I1" s="47" t="s">
        <v>329</v>
      </c>
    </row>
    <row r="2" spans="1:9" ht="24">
      <c r="B2" s="122">
        <v>40618</v>
      </c>
      <c r="D2" s="121">
        <f>E2*6.46</f>
        <v>645870.80000000005</v>
      </c>
      <c r="E2" s="123">
        <v>99980</v>
      </c>
      <c r="F2" s="121" t="s">
        <v>330</v>
      </c>
      <c r="G2" s="124" t="s">
        <v>332</v>
      </c>
      <c r="H2" s="121" t="s">
        <v>324</v>
      </c>
      <c r="I2" s="121" t="s">
        <v>318</v>
      </c>
    </row>
    <row r="3" spans="1:9" ht="24">
      <c r="B3" s="122">
        <v>40717</v>
      </c>
      <c r="D3" s="121">
        <f>E3*6.46</f>
        <v>6343.72</v>
      </c>
      <c r="E3" s="123">
        <v>982</v>
      </c>
      <c r="F3" s="121" t="s">
        <v>261</v>
      </c>
      <c r="G3" s="124" t="s">
        <v>332</v>
      </c>
      <c r="H3" s="124" t="s">
        <v>333</v>
      </c>
      <c r="I3" s="121" t="s">
        <v>318</v>
      </c>
    </row>
    <row r="4" spans="1:9" ht="24">
      <c r="B4" s="122">
        <v>40848</v>
      </c>
      <c r="D4" s="121">
        <f t="shared" ref="D4:D6" si="0">E4*6.46</f>
        <v>646000</v>
      </c>
      <c r="E4" s="123">
        <v>100000</v>
      </c>
      <c r="F4" s="121" t="s">
        <v>334</v>
      </c>
      <c r="G4" s="124" t="s">
        <v>332</v>
      </c>
      <c r="H4" s="121" t="s">
        <v>335</v>
      </c>
      <c r="I4" s="121" t="s">
        <v>318</v>
      </c>
    </row>
    <row r="5" spans="1:9" ht="24">
      <c r="B5" s="122">
        <v>40897</v>
      </c>
      <c r="D5" s="121">
        <f t="shared" si="0"/>
        <v>268090</v>
      </c>
      <c r="E5" s="123">
        <v>41500</v>
      </c>
      <c r="F5" s="121" t="s">
        <v>334</v>
      </c>
      <c r="G5" s="124" t="s">
        <v>332</v>
      </c>
      <c r="H5" s="121" t="s">
        <v>335</v>
      </c>
      <c r="I5" s="121" t="s">
        <v>318</v>
      </c>
    </row>
    <row r="6" spans="1:9" ht="24">
      <c r="B6" s="122">
        <v>40897</v>
      </c>
      <c r="D6" s="121">
        <f t="shared" si="0"/>
        <v>114679.9872</v>
      </c>
      <c r="E6" s="123">
        <v>17752.32</v>
      </c>
      <c r="F6" s="121" t="s">
        <v>342</v>
      </c>
      <c r="G6" s="124" t="s">
        <v>343</v>
      </c>
      <c r="H6" s="124" t="s">
        <v>333</v>
      </c>
      <c r="I6" s="121" t="s">
        <v>344</v>
      </c>
    </row>
    <row r="7" spans="1:9" ht="12.75">
      <c r="D7" s="125" t="s">
        <v>336</v>
      </c>
      <c r="E7" s="126">
        <f>SUM(E2:E6)</f>
        <v>260214.32</v>
      </c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7"/>
  <sheetViews>
    <sheetView zoomScale="120" zoomScaleNormal="120" workbookViewId="0">
      <pane ySplit="1" topLeftCell="A540" activePane="bottomLeft" state="frozen"/>
      <selection pane="bottomLeft" activeCell="G548" sqref="G548"/>
    </sheetView>
  </sheetViews>
  <sheetFormatPr defaultRowHeight="13.5"/>
  <cols>
    <col min="1" max="1" width="9.875" style="100" bestFit="1" customWidth="1"/>
    <col min="2" max="2" width="9.25" style="109" bestFit="1" customWidth="1"/>
    <col min="3" max="3" width="11.75" style="91" customWidth="1"/>
    <col min="4" max="4" width="10.75" style="92" bestFit="1" customWidth="1"/>
    <col min="5" max="5" width="11.375" style="93" bestFit="1" customWidth="1"/>
    <col min="6" max="6" width="14.25" style="92" customWidth="1"/>
    <col min="7" max="7" width="33.125" style="92" customWidth="1"/>
    <col min="8" max="8" width="26.875" style="92" customWidth="1"/>
    <col min="9" max="9" width="21.75" style="92" customWidth="1"/>
    <col min="10" max="10" width="9" style="92"/>
    <col min="11" max="16384" width="9" style="99"/>
  </cols>
  <sheetData>
    <row r="1" spans="1:14" s="140" customFormat="1">
      <c r="A1" s="137" t="s">
        <v>92</v>
      </c>
      <c r="B1" s="138" t="s">
        <v>93</v>
      </c>
      <c r="C1" s="138" t="s">
        <v>346</v>
      </c>
      <c r="D1" s="138" t="s">
        <v>347</v>
      </c>
      <c r="E1" s="138" t="s">
        <v>348</v>
      </c>
      <c r="F1" s="138" t="s">
        <v>349</v>
      </c>
      <c r="G1" s="138" t="s">
        <v>350</v>
      </c>
      <c r="H1" s="138" t="s">
        <v>351</v>
      </c>
      <c r="I1" s="138" t="s">
        <v>352</v>
      </c>
      <c r="J1" s="138"/>
      <c r="K1" s="209"/>
      <c r="L1" s="209"/>
      <c r="M1" s="139"/>
      <c r="N1" s="139"/>
    </row>
    <row r="2" spans="1:14" ht="24">
      <c r="A2" s="95">
        <v>2005</v>
      </c>
      <c r="B2" s="90" t="s">
        <v>98</v>
      </c>
      <c r="C2" s="91" t="s">
        <v>353</v>
      </c>
      <c r="D2" s="92">
        <v>102</v>
      </c>
      <c r="E2" s="93">
        <f>D2/6.46</f>
        <v>15.789473684210526</v>
      </c>
      <c r="F2" s="92" t="s">
        <v>354</v>
      </c>
      <c r="G2" s="92" t="s">
        <v>355</v>
      </c>
      <c r="H2" s="92" t="s">
        <v>356</v>
      </c>
      <c r="I2" s="92" t="s">
        <v>357</v>
      </c>
      <c r="J2" s="92" t="s">
        <v>358</v>
      </c>
      <c r="K2" s="92" t="s">
        <v>17</v>
      </c>
      <c r="L2" s="94" t="s">
        <v>17</v>
      </c>
      <c r="M2" s="131"/>
      <c r="N2" s="131"/>
    </row>
    <row r="3" spans="1:14" ht="36">
      <c r="A3" s="95">
        <v>2006</v>
      </c>
      <c r="B3" s="90" t="s">
        <v>101</v>
      </c>
      <c r="C3" s="91" t="s">
        <v>359</v>
      </c>
      <c r="D3" s="92">
        <v>9335</v>
      </c>
      <c r="E3" s="93">
        <f>D3/6.46</f>
        <v>1445.0464396284831</v>
      </c>
      <c r="F3" s="92" t="s">
        <v>360</v>
      </c>
      <c r="G3" s="92" t="s">
        <v>361</v>
      </c>
      <c r="H3" s="92" t="s">
        <v>362</v>
      </c>
      <c r="I3" s="92" t="s">
        <v>357</v>
      </c>
      <c r="J3" s="92" t="s">
        <v>358</v>
      </c>
      <c r="K3" s="92" t="s">
        <v>17</v>
      </c>
      <c r="L3" s="94" t="s">
        <v>17</v>
      </c>
      <c r="M3" s="132"/>
      <c r="N3" s="132"/>
    </row>
    <row r="4" spans="1:14" ht="36">
      <c r="A4" s="95">
        <v>2007</v>
      </c>
      <c r="B4" s="90" t="s">
        <v>101</v>
      </c>
      <c r="C4" s="91" t="s">
        <v>363</v>
      </c>
      <c r="D4" s="92">
        <v>3000</v>
      </c>
      <c r="E4" s="93">
        <f>D4/6.46</f>
        <v>464.39628482972137</v>
      </c>
      <c r="F4" s="92" t="s">
        <v>364</v>
      </c>
      <c r="G4" s="92" t="s">
        <v>361</v>
      </c>
      <c r="H4" s="92" t="s">
        <v>365</v>
      </c>
      <c r="I4" s="92" t="s">
        <v>357</v>
      </c>
      <c r="J4" s="92" t="s">
        <v>358</v>
      </c>
      <c r="K4" s="92" t="s">
        <v>17</v>
      </c>
      <c r="L4" s="94" t="s">
        <v>17</v>
      </c>
      <c r="M4" s="132"/>
      <c r="N4" s="132"/>
    </row>
    <row r="5" spans="1:14" ht="36">
      <c r="A5" s="95">
        <v>2008</v>
      </c>
      <c r="B5" s="90" t="s">
        <v>101</v>
      </c>
      <c r="C5" s="91" t="s">
        <v>366</v>
      </c>
      <c r="D5" s="92">
        <v>2925</v>
      </c>
      <c r="E5" s="93">
        <f>D5/6.46</f>
        <v>452.78637770897831</v>
      </c>
      <c r="F5" s="92" t="s">
        <v>367</v>
      </c>
      <c r="G5" s="92" t="s">
        <v>361</v>
      </c>
      <c r="H5" s="92" t="s">
        <v>356</v>
      </c>
      <c r="I5" s="92" t="s">
        <v>357</v>
      </c>
      <c r="J5" s="92" t="s">
        <v>358</v>
      </c>
      <c r="K5" s="92" t="s">
        <v>17</v>
      </c>
      <c r="L5" s="94" t="s">
        <v>17</v>
      </c>
      <c r="M5" s="132"/>
      <c r="N5" s="132"/>
    </row>
    <row r="6" spans="1:14" ht="24">
      <c r="A6" s="95">
        <v>2009</v>
      </c>
      <c r="B6" s="90" t="s">
        <v>98</v>
      </c>
      <c r="C6" s="91" t="s">
        <v>353</v>
      </c>
      <c r="D6" s="92">
        <v>101.9</v>
      </c>
      <c r="E6" s="93">
        <f>D6/6.46</f>
        <v>15.773993808049537</v>
      </c>
      <c r="F6" s="92" t="s">
        <v>354</v>
      </c>
      <c r="G6" s="92" t="s">
        <v>355</v>
      </c>
      <c r="H6" s="92" t="s">
        <v>356</v>
      </c>
      <c r="I6" s="92" t="s">
        <v>357</v>
      </c>
      <c r="J6" s="92" t="s">
        <v>358</v>
      </c>
      <c r="K6" s="92" t="s">
        <v>17</v>
      </c>
      <c r="L6" s="94" t="s">
        <v>17</v>
      </c>
      <c r="M6" s="131"/>
      <c r="N6" s="131"/>
    </row>
    <row r="7" spans="1:14" ht="24">
      <c r="A7" s="95">
        <v>2010</v>
      </c>
      <c r="B7" s="90" t="s">
        <v>98</v>
      </c>
      <c r="C7" s="91" t="s">
        <v>368</v>
      </c>
      <c r="D7" s="92">
        <v>47</v>
      </c>
      <c r="E7" s="93">
        <f>D7/6.46</f>
        <v>7.2755417956656343</v>
      </c>
      <c r="F7" s="92" t="s">
        <v>369</v>
      </c>
      <c r="G7" s="92" t="s">
        <v>355</v>
      </c>
      <c r="H7" s="92" t="s">
        <v>356</v>
      </c>
      <c r="I7" s="92" t="s">
        <v>357</v>
      </c>
      <c r="J7" s="92" t="s">
        <v>358</v>
      </c>
      <c r="K7" s="92" t="s">
        <v>17</v>
      </c>
      <c r="L7" s="94" t="s">
        <v>17</v>
      </c>
      <c r="M7" s="131"/>
      <c r="N7" s="131"/>
    </row>
    <row r="8" spans="1:14" ht="36">
      <c r="A8" s="95">
        <v>2011</v>
      </c>
      <c r="B8" s="90" t="s">
        <v>98</v>
      </c>
      <c r="C8" s="91" t="s">
        <v>370</v>
      </c>
      <c r="D8" s="92">
        <v>121.96</v>
      </c>
      <c r="E8" s="93">
        <f>D8/6.46</f>
        <v>18.879256965944272</v>
      </c>
      <c r="F8" s="92" t="s">
        <v>371</v>
      </c>
      <c r="G8" s="92" t="s">
        <v>355</v>
      </c>
      <c r="H8" s="92" t="s">
        <v>356</v>
      </c>
      <c r="I8" s="92" t="s">
        <v>357</v>
      </c>
      <c r="J8" s="92" t="s">
        <v>358</v>
      </c>
      <c r="K8" s="92" t="s">
        <v>17</v>
      </c>
      <c r="L8" s="94" t="s">
        <v>17</v>
      </c>
      <c r="M8" s="131"/>
      <c r="N8" s="131"/>
    </row>
    <row r="9" spans="1:14" ht="24">
      <c r="A9" s="95">
        <v>2012</v>
      </c>
      <c r="B9" s="90" t="s">
        <v>102</v>
      </c>
      <c r="C9" s="91" t="s">
        <v>372</v>
      </c>
      <c r="D9" s="92">
        <v>176</v>
      </c>
      <c r="E9" s="93">
        <f>D9/6.46</f>
        <v>27.244582043343652</v>
      </c>
      <c r="F9" s="92" t="s">
        <v>371</v>
      </c>
      <c r="G9" s="92" t="s">
        <v>355</v>
      </c>
      <c r="H9" s="92" t="s">
        <v>373</v>
      </c>
      <c r="I9" s="92" t="s">
        <v>357</v>
      </c>
      <c r="J9" s="92" t="s">
        <v>358</v>
      </c>
      <c r="K9" s="92" t="s">
        <v>17</v>
      </c>
      <c r="L9" s="94" t="s">
        <v>17</v>
      </c>
      <c r="M9" s="131"/>
      <c r="N9" s="131"/>
    </row>
    <row r="10" spans="1:14" ht="48">
      <c r="A10" s="95">
        <v>2013</v>
      </c>
      <c r="B10" s="90" t="s">
        <v>102</v>
      </c>
      <c r="C10" s="91" t="s">
        <v>374</v>
      </c>
      <c r="D10" s="92">
        <v>17</v>
      </c>
      <c r="E10" s="93">
        <f>D10/6.46</f>
        <v>2.6315789473684212</v>
      </c>
      <c r="F10" s="92" t="s">
        <v>375</v>
      </c>
      <c r="G10" s="92" t="s">
        <v>376</v>
      </c>
      <c r="H10" s="92" t="s">
        <v>356</v>
      </c>
      <c r="I10" s="92" t="s">
        <v>357</v>
      </c>
      <c r="J10" s="92" t="s">
        <v>358</v>
      </c>
      <c r="K10" s="92" t="s">
        <v>17</v>
      </c>
      <c r="L10" s="94" t="s">
        <v>17</v>
      </c>
      <c r="M10" s="132"/>
      <c r="N10" s="132"/>
    </row>
    <row r="11" spans="1:14" ht="36">
      <c r="A11" s="95">
        <v>2014</v>
      </c>
      <c r="B11" s="90" t="s">
        <v>105</v>
      </c>
      <c r="C11" s="91" t="s">
        <v>377</v>
      </c>
      <c r="D11" s="92">
        <v>13</v>
      </c>
      <c r="E11" s="93">
        <f>D11/6.46</f>
        <v>2.0123839009287927</v>
      </c>
      <c r="F11" s="92" t="s">
        <v>375</v>
      </c>
      <c r="G11" s="92" t="s">
        <v>376</v>
      </c>
      <c r="H11" s="92" t="s">
        <v>373</v>
      </c>
      <c r="I11" s="92" t="s">
        <v>357</v>
      </c>
      <c r="J11" s="92" t="s">
        <v>358</v>
      </c>
      <c r="K11" s="92" t="s">
        <v>17</v>
      </c>
      <c r="L11" s="94" t="s">
        <v>17</v>
      </c>
      <c r="M11" s="132"/>
      <c r="N11" s="132"/>
    </row>
    <row r="12" spans="1:14" ht="36">
      <c r="A12" s="95">
        <v>2015</v>
      </c>
      <c r="B12" s="90" t="s">
        <v>105</v>
      </c>
      <c r="C12" s="91" t="s">
        <v>378</v>
      </c>
      <c r="D12" s="92">
        <v>30</v>
      </c>
      <c r="E12" s="93">
        <f>D12/6.46</f>
        <v>4.643962848297214</v>
      </c>
      <c r="F12" s="92" t="s">
        <v>375</v>
      </c>
      <c r="G12" s="92" t="s">
        <v>376</v>
      </c>
      <c r="H12" s="92" t="s">
        <v>373</v>
      </c>
      <c r="I12" s="92" t="s">
        <v>357</v>
      </c>
      <c r="J12" s="92" t="s">
        <v>358</v>
      </c>
      <c r="K12" s="92" t="s">
        <v>17</v>
      </c>
      <c r="L12" s="94" t="s">
        <v>17</v>
      </c>
      <c r="M12" s="132"/>
      <c r="N12" s="132"/>
    </row>
    <row r="13" spans="1:14" ht="24">
      <c r="A13" s="95">
        <v>2016</v>
      </c>
      <c r="B13" s="90" t="s">
        <v>105</v>
      </c>
      <c r="C13" s="91" t="s">
        <v>379</v>
      </c>
      <c r="D13" s="92">
        <v>63</v>
      </c>
      <c r="E13" s="93">
        <f>D13/6.46</f>
        <v>9.7523219814241493</v>
      </c>
      <c r="F13" s="92" t="s">
        <v>375</v>
      </c>
      <c r="G13" s="92" t="s">
        <v>376</v>
      </c>
      <c r="H13" s="92" t="s">
        <v>373</v>
      </c>
      <c r="I13" s="92" t="s">
        <v>357</v>
      </c>
      <c r="J13" s="92" t="s">
        <v>358</v>
      </c>
      <c r="K13" s="92" t="s">
        <v>17</v>
      </c>
      <c r="L13" s="94" t="s">
        <v>17</v>
      </c>
      <c r="M13" s="132"/>
      <c r="N13" s="132"/>
    </row>
    <row r="14" spans="1:14" ht="36">
      <c r="A14" s="95">
        <v>2017</v>
      </c>
      <c r="B14" s="90" t="s">
        <v>105</v>
      </c>
      <c r="C14" s="91" t="s">
        <v>380</v>
      </c>
      <c r="D14" s="92">
        <v>544</v>
      </c>
      <c r="E14" s="93">
        <f>D14/6.46</f>
        <v>84.21052631578948</v>
      </c>
      <c r="F14" s="92" t="s">
        <v>381</v>
      </c>
      <c r="G14" s="92" t="s">
        <v>382</v>
      </c>
      <c r="H14" s="92" t="s">
        <v>373</v>
      </c>
      <c r="I14" s="92" t="s">
        <v>357</v>
      </c>
      <c r="J14" s="92" t="s">
        <v>358</v>
      </c>
      <c r="K14" s="92" t="s">
        <v>17</v>
      </c>
      <c r="L14" s="94" t="s">
        <v>17</v>
      </c>
      <c r="M14" s="132"/>
      <c r="N14" s="132"/>
    </row>
    <row r="15" spans="1:14" ht="24">
      <c r="A15" s="95">
        <v>2019</v>
      </c>
      <c r="B15" s="90" t="s">
        <v>107</v>
      </c>
      <c r="C15" s="91" t="s">
        <v>383</v>
      </c>
      <c r="D15" s="92">
        <v>960</v>
      </c>
      <c r="E15" s="93">
        <f>D15/6.46</f>
        <v>148.60681114551085</v>
      </c>
      <c r="F15" s="92" t="s">
        <v>384</v>
      </c>
      <c r="G15" s="92" t="s">
        <v>382</v>
      </c>
      <c r="H15" s="92" t="s">
        <v>365</v>
      </c>
      <c r="I15" s="92" t="s">
        <v>357</v>
      </c>
      <c r="J15" s="92" t="s">
        <v>358</v>
      </c>
      <c r="K15" s="92" t="s">
        <v>17</v>
      </c>
      <c r="L15" s="94" t="s">
        <v>17</v>
      </c>
      <c r="M15" s="131"/>
      <c r="N15" s="131"/>
    </row>
    <row r="16" spans="1:14" ht="24">
      <c r="A16" s="95">
        <v>2020</v>
      </c>
      <c r="B16" s="90" t="s">
        <v>108</v>
      </c>
      <c r="C16" s="91" t="s">
        <v>385</v>
      </c>
      <c r="D16" s="92">
        <v>953.67</v>
      </c>
      <c r="E16" s="93">
        <f>D16/6.46</f>
        <v>147.62693498452012</v>
      </c>
      <c r="F16" s="92" t="s">
        <v>386</v>
      </c>
      <c r="G16" s="92" t="s">
        <v>387</v>
      </c>
      <c r="H16" s="92" t="s">
        <v>356</v>
      </c>
      <c r="I16" s="92" t="s">
        <v>357</v>
      </c>
      <c r="J16" s="92" t="s">
        <v>358</v>
      </c>
      <c r="K16" s="92" t="s">
        <v>17</v>
      </c>
      <c r="L16" s="94" t="s">
        <v>17</v>
      </c>
      <c r="M16" s="131"/>
      <c r="N16" s="131"/>
    </row>
    <row r="17" spans="1:14" ht="36">
      <c r="A17" s="95">
        <v>2021</v>
      </c>
      <c r="B17" s="90" t="s">
        <v>102</v>
      </c>
      <c r="C17" s="91" t="s">
        <v>388</v>
      </c>
      <c r="D17" s="92">
        <v>30</v>
      </c>
      <c r="E17" s="93">
        <f>D17/6.46</f>
        <v>4.643962848297214</v>
      </c>
      <c r="F17" s="92" t="s">
        <v>389</v>
      </c>
      <c r="G17" s="92" t="s">
        <v>390</v>
      </c>
      <c r="H17" s="92" t="s">
        <v>356</v>
      </c>
      <c r="I17" s="92" t="s">
        <v>357</v>
      </c>
      <c r="J17" s="92" t="s">
        <v>358</v>
      </c>
      <c r="K17" s="92" t="s">
        <v>17</v>
      </c>
      <c r="L17" s="94" t="s">
        <v>17</v>
      </c>
      <c r="M17" s="131"/>
      <c r="N17" s="131"/>
    </row>
    <row r="18" spans="1:14" ht="24">
      <c r="A18" s="95">
        <v>2022</v>
      </c>
      <c r="B18" s="90" t="s">
        <v>109</v>
      </c>
      <c r="C18" s="91" t="s">
        <v>391</v>
      </c>
      <c r="D18" s="92">
        <v>400</v>
      </c>
      <c r="E18" s="93">
        <f>D18/6.46</f>
        <v>61.919504643962846</v>
      </c>
      <c r="F18" s="92" t="s">
        <v>354</v>
      </c>
      <c r="G18" s="92" t="s">
        <v>355</v>
      </c>
      <c r="H18" s="92" t="s">
        <v>356</v>
      </c>
      <c r="I18" s="92" t="s">
        <v>357</v>
      </c>
      <c r="J18" s="92" t="s">
        <v>358</v>
      </c>
      <c r="K18" s="92" t="s">
        <v>17</v>
      </c>
      <c r="L18" s="94" t="s">
        <v>17</v>
      </c>
      <c r="M18" s="132"/>
      <c r="N18" s="132"/>
    </row>
    <row r="19" spans="1:14" ht="24">
      <c r="A19" s="95">
        <v>2032</v>
      </c>
      <c r="B19" s="90" t="s">
        <v>110</v>
      </c>
      <c r="C19" s="91" t="s">
        <v>392</v>
      </c>
      <c r="D19" s="92">
        <v>18</v>
      </c>
      <c r="E19" s="93">
        <f>D19/6.46</f>
        <v>2.7863777089783284</v>
      </c>
      <c r="F19" s="92" t="s">
        <v>375</v>
      </c>
      <c r="G19" s="92" t="s">
        <v>376</v>
      </c>
      <c r="H19" s="92" t="s">
        <v>393</v>
      </c>
      <c r="I19" s="92" t="s">
        <v>357</v>
      </c>
      <c r="J19" s="92" t="s">
        <v>358</v>
      </c>
      <c r="K19" s="92" t="s">
        <v>17</v>
      </c>
      <c r="L19" s="94" t="s">
        <v>17</v>
      </c>
      <c r="M19" s="132"/>
      <c r="N19" s="132"/>
    </row>
    <row r="20" spans="1:14" ht="24">
      <c r="A20" s="95">
        <v>2036</v>
      </c>
      <c r="B20" s="90" t="s">
        <v>111</v>
      </c>
      <c r="C20" s="91" t="s">
        <v>394</v>
      </c>
      <c r="D20" s="92">
        <v>26</v>
      </c>
      <c r="E20" s="93">
        <f>D20/6.46</f>
        <v>4.0247678018575854</v>
      </c>
      <c r="F20" s="92" t="s">
        <v>375</v>
      </c>
      <c r="G20" s="92" t="s">
        <v>376</v>
      </c>
      <c r="H20" s="92" t="s">
        <v>393</v>
      </c>
      <c r="I20" s="92" t="s">
        <v>357</v>
      </c>
      <c r="J20" s="92" t="s">
        <v>358</v>
      </c>
      <c r="K20" s="92" t="s">
        <v>17</v>
      </c>
      <c r="L20" s="94" t="s">
        <v>17</v>
      </c>
      <c r="M20" s="132"/>
      <c r="N20" s="132"/>
    </row>
    <row r="21" spans="1:14" ht="24">
      <c r="A21" s="95">
        <v>2044</v>
      </c>
      <c r="B21" s="90" t="s">
        <v>98</v>
      </c>
      <c r="C21" s="91" t="s">
        <v>395</v>
      </c>
      <c r="D21" s="92">
        <v>65</v>
      </c>
      <c r="E21" s="93">
        <f>D21/6.46</f>
        <v>10.061919504643964</v>
      </c>
      <c r="F21" s="92" t="s">
        <v>396</v>
      </c>
      <c r="G21" s="92" t="s">
        <v>397</v>
      </c>
      <c r="H21" s="92" t="s">
        <v>373</v>
      </c>
      <c r="I21" s="92" t="s">
        <v>357</v>
      </c>
      <c r="J21" s="92" t="s">
        <v>358</v>
      </c>
      <c r="K21" s="92" t="s">
        <v>17</v>
      </c>
      <c r="L21" s="94" t="s">
        <v>17</v>
      </c>
      <c r="M21" s="131"/>
      <c r="N21" s="131"/>
    </row>
    <row r="22" spans="1:14" ht="24">
      <c r="A22" s="95">
        <v>2045</v>
      </c>
      <c r="B22" s="90" t="s">
        <v>113</v>
      </c>
      <c r="C22" s="91" t="s">
        <v>398</v>
      </c>
      <c r="D22" s="92">
        <v>50</v>
      </c>
      <c r="E22" s="93">
        <f>D22/6.46</f>
        <v>7.7399380804953557</v>
      </c>
      <c r="F22" s="92" t="s">
        <v>399</v>
      </c>
      <c r="G22" s="92" t="s">
        <v>376</v>
      </c>
      <c r="H22" s="92" t="s">
        <v>356</v>
      </c>
      <c r="I22" s="92" t="s">
        <v>357</v>
      </c>
      <c r="J22" s="92" t="s">
        <v>358</v>
      </c>
      <c r="K22" s="92" t="s">
        <v>17</v>
      </c>
      <c r="L22" s="94" t="s">
        <v>17</v>
      </c>
      <c r="M22" s="131"/>
      <c r="N22" s="131"/>
    </row>
    <row r="23" spans="1:14" ht="36">
      <c r="A23" s="95">
        <v>2047</v>
      </c>
      <c r="B23" s="90" t="s">
        <v>114</v>
      </c>
      <c r="C23" s="91" t="s">
        <v>400</v>
      </c>
      <c r="D23" s="92">
        <v>120</v>
      </c>
      <c r="E23" s="93">
        <f>D23/6.46</f>
        <v>18.575851393188856</v>
      </c>
      <c r="F23" s="92" t="s">
        <v>381</v>
      </c>
      <c r="G23" s="92" t="s">
        <v>397</v>
      </c>
      <c r="H23" s="92" t="s">
        <v>373</v>
      </c>
      <c r="I23" s="92" t="s">
        <v>357</v>
      </c>
      <c r="J23" s="92" t="s">
        <v>358</v>
      </c>
      <c r="K23" s="92" t="s">
        <v>17</v>
      </c>
      <c r="L23" s="94" t="s">
        <v>17</v>
      </c>
      <c r="M23" s="131"/>
      <c r="N23" s="131"/>
    </row>
    <row r="24" spans="1:14" ht="36">
      <c r="A24" s="95">
        <v>2049</v>
      </c>
      <c r="B24" s="90" t="s">
        <v>115</v>
      </c>
      <c r="C24" s="91" t="s">
        <v>401</v>
      </c>
      <c r="D24" s="92">
        <v>93</v>
      </c>
      <c r="E24" s="93">
        <f>D24/6.46</f>
        <v>14.396284829721361</v>
      </c>
      <c r="F24" s="92" t="s">
        <v>381</v>
      </c>
      <c r="G24" s="92" t="s">
        <v>397</v>
      </c>
      <c r="H24" s="92" t="s">
        <v>393</v>
      </c>
      <c r="I24" s="92" t="s">
        <v>357</v>
      </c>
      <c r="J24" s="92" t="s">
        <v>358</v>
      </c>
      <c r="K24" s="92" t="s">
        <v>17</v>
      </c>
      <c r="L24" s="94" t="s">
        <v>17</v>
      </c>
      <c r="M24" s="131"/>
      <c r="N24" s="131"/>
    </row>
    <row r="25" spans="1:14" ht="36">
      <c r="A25" s="95">
        <v>2050</v>
      </c>
      <c r="B25" s="90" t="s">
        <v>108</v>
      </c>
      <c r="C25" s="91" t="s">
        <v>402</v>
      </c>
      <c r="D25" s="92">
        <v>102</v>
      </c>
      <c r="E25" s="93">
        <f>D25/6.46</f>
        <v>15.789473684210526</v>
      </c>
      <c r="F25" s="92" t="s">
        <v>381</v>
      </c>
      <c r="G25" s="92" t="s">
        <v>397</v>
      </c>
      <c r="H25" s="92" t="s">
        <v>373</v>
      </c>
      <c r="I25" s="92" t="s">
        <v>357</v>
      </c>
      <c r="J25" s="92" t="s">
        <v>358</v>
      </c>
      <c r="K25" s="92" t="s">
        <v>17</v>
      </c>
      <c r="L25" s="94" t="s">
        <v>17</v>
      </c>
      <c r="M25" s="131"/>
      <c r="N25" s="131"/>
    </row>
    <row r="26" spans="1:14" ht="36">
      <c r="A26" s="95">
        <v>2051</v>
      </c>
      <c r="B26" s="90" t="s">
        <v>108</v>
      </c>
      <c r="C26" s="91" t="s">
        <v>403</v>
      </c>
      <c r="D26" s="92">
        <v>158</v>
      </c>
      <c r="E26" s="93">
        <f>D26/6.46</f>
        <v>24.458204334365327</v>
      </c>
      <c r="F26" s="92" t="s">
        <v>381</v>
      </c>
      <c r="G26" s="92" t="s">
        <v>397</v>
      </c>
      <c r="H26" s="92" t="s">
        <v>393</v>
      </c>
      <c r="I26" s="92" t="s">
        <v>357</v>
      </c>
      <c r="J26" s="92" t="s">
        <v>358</v>
      </c>
      <c r="K26" s="92" t="s">
        <v>17</v>
      </c>
      <c r="L26" s="94" t="s">
        <v>17</v>
      </c>
      <c r="M26" s="131"/>
      <c r="N26" s="131"/>
    </row>
    <row r="27" spans="1:14" ht="36">
      <c r="A27" s="95">
        <v>2052</v>
      </c>
      <c r="B27" s="90" t="s">
        <v>98</v>
      </c>
      <c r="C27" s="91" t="s">
        <v>404</v>
      </c>
      <c r="D27" s="92">
        <v>128</v>
      </c>
      <c r="E27" s="93">
        <f>D27/6.46</f>
        <v>19.814241486068113</v>
      </c>
      <c r="F27" s="92" t="s">
        <v>381</v>
      </c>
      <c r="G27" s="92" t="s">
        <v>397</v>
      </c>
      <c r="H27" s="92" t="s">
        <v>373</v>
      </c>
      <c r="I27" s="92" t="s">
        <v>357</v>
      </c>
      <c r="J27" s="92" t="s">
        <v>358</v>
      </c>
      <c r="K27" s="92" t="s">
        <v>17</v>
      </c>
      <c r="L27" s="94" t="s">
        <v>17</v>
      </c>
      <c r="M27" s="131"/>
      <c r="N27" s="131"/>
    </row>
    <row r="28" spans="1:14" s="127" customFormat="1" ht="36">
      <c r="A28" s="95">
        <v>2054</v>
      </c>
      <c r="B28" s="90" t="s">
        <v>118</v>
      </c>
      <c r="C28" s="91" t="s">
        <v>444</v>
      </c>
      <c r="D28" s="92">
        <v>20</v>
      </c>
      <c r="E28" s="93">
        <f>D28/6.46</f>
        <v>3.0959752321981426</v>
      </c>
      <c r="F28" s="92" t="s">
        <v>371</v>
      </c>
      <c r="G28" s="92" t="s">
        <v>355</v>
      </c>
      <c r="H28" s="92" t="s">
        <v>356</v>
      </c>
      <c r="I28" s="92" t="s">
        <v>357</v>
      </c>
      <c r="J28" s="92" t="s">
        <v>358</v>
      </c>
      <c r="K28" s="92" t="s">
        <v>17</v>
      </c>
      <c r="L28" s="94" t="s">
        <v>17</v>
      </c>
      <c r="M28" s="142"/>
      <c r="N28" s="142"/>
    </row>
    <row r="29" spans="1:14" s="102" customFormat="1" ht="48">
      <c r="A29" s="162">
        <v>2055</v>
      </c>
      <c r="B29" s="90" t="s">
        <v>119</v>
      </c>
      <c r="C29" s="91" t="s">
        <v>273</v>
      </c>
      <c r="D29" s="92">
        <v>3600</v>
      </c>
      <c r="E29" s="93">
        <f>D29/6.46</f>
        <v>557.27554179566562</v>
      </c>
      <c r="F29" s="92" t="s">
        <v>274</v>
      </c>
      <c r="G29" s="92" t="s">
        <v>120</v>
      </c>
      <c r="H29" s="92" t="s">
        <v>267</v>
      </c>
      <c r="I29" s="92" t="s">
        <v>265</v>
      </c>
      <c r="J29" s="92" t="s">
        <v>266</v>
      </c>
      <c r="K29" s="92" t="s">
        <v>17</v>
      </c>
      <c r="L29" s="94" t="s">
        <v>17</v>
      </c>
      <c r="M29" s="131"/>
      <c r="N29" s="131"/>
    </row>
    <row r="30" spans="1:14" s="102" customFormat="1" ht="48">
      <c r="A30" s="162">
        <v>2056</v>
      </c>
      <c r="B30" s="90" t="s">
        <v>119</v>
      </c>
      <c r="C30" s="91" t="s">
        <v>275</v>
      </c>
      <c r="D30" s="92">
        <v>900</v>
      </c>
      <c r="E30" s="93">
        <f>D30/6.46</f>
        <v>139.3188854489164</v>
      </c>
      <c r="F30" s="92" t="s">
        <v>274</v>
      </c>
      <c r="G30" s="92" t="s">
        <v>120</v>
      </c>
      <c r="H30" s="92" t="s">
        <v>267</v>
      </c>
      <c r="I30" s="92" t="s">
        <v>265</v>
      </c>
      <c r="J30" s="92" t="s">
        <v>266</v>
      </c>
      <c r="K30" s="92" t="s">
        <v>17</v>
      </c>
      <c r="L30" s="94" t="s">
        <v>17</v>
      </c>
      <c r="M30" s="131"/>
      <c r="N30" s="131"/>
    </row>
    <row r="31" spans="1:14" s="127" customFormat="1" ht="36">
      <c r="A31" s="95">
        <v>2057</v>
      </c>
      <c r="B31" s="90" t="s">
        <v>121</v>
      </c>
      <c r="C31" s="91" t="s">
        <v>445</v>
      </c>
      <c r="D31" s="92">
        <v>960</v>
      </c>
      <c r="E31" s="93">
        <f>D31/6.46</f>
        <v>148.60681114551085</v>
      </c>
      <c r="F31" s="92" t="s">
        <v>384</v>
      </c>
      <c r="G31" s="92" t="s">
        <v>382</v>
      </c>
      <c r="H31" s="92" t="s">
        <v>365</v>
      </c>
      <c r="I31" s="92" t="s">
        <v>357</v>
      </c>
      <c r="J31" s="92" t="s">
        <v>358</v>
      </c>
      <c r="K31" s="92" t="s">
        <v>17</v>
      </c>
      <c r="L31" s="94" t="s">
        <v>17</v>
      </c>
      <c r="M31" s="142"/>
      <c r="N31" s="142"/>
    </row>
    <row r="32" spans="1:14" s="127" customFormat="1" ht="48">
      <c r="A32" s="95">
        <v>2058</v>
      </c>
      <c r="B32" s="90" t="s">
        <v>122</v>
      </c>
      <c r="C32" s="91" t="s">
        <v>446</v>
      </c>
      <c r="D32" s="92">
        <v>1834.04</v>
      </c>
      <c r="E32" s="93">
        <f>D32/6.46</f>
        <v>283.90712074303406</v>
      </c>
      <c r="F32" s="92" t="s">
        <v>440</v>
      </c>
      <c r="G32" s="92" t="s">
        <v>382</v>
      </c>
      <c r="H32" s="92" t="s">
        <v>365</v>
      </c>
      <c r="I32" s="92" t="s">
        <v>357</v>
      </c>
      <c r="J32" s="92" t="s">
        <v>358</v>
      </c>
      <c r="K32" s="92" t="s">
        <v>17</v>
      </c>
      <c r="L32" s="94" t="s">
        <v>17</v>
      </c>
      <c r="M32" s="142"/>
      <c r="N32" s="142"/>
    </row>
    <row r="33" spans="1:14" s="127" customFormat="1" ht="36">
      <c r="A33" s="95">
        <v>2062</v>
      </c>
      <c r="B33" s="90" t="s">
        <v>123</v>
      </c>
      <c r="C33" s="91" t="s">
        <v>447</v>
      </c>
      <c r="D33" s="92">
        <v>74</v>
      </c>
      <c r="E33" s="93">
        <f>D33/6.46</f>
        <v>11.455108359133128</v>
      </c>
      <c r="F33" s="92" t="s">
        <v>375</v>
      </c>
      <c r="G33" s="92" t="s">
        <v>376</v>
      </c>
      <c r="H33" s="92" t="s">
        <v>373</v>
      </c>
      <c r="I33" s="92" t="s">
        <v>357</v>
      </c>
      <c r="J33" s="92" t="s">
        <v>358</v>
      </c>
      <c r="K33" s="92" t="s">
        <v>17</v>
      </c>
      <c r="L33" s="94" t="s">
        <v>17</v>
      </c>
      <c r="M33" s="142"/>
      <c r="N33" s="142"/>
    </row>
    <row r="34" spans="1:14" s="127" customFormat="1" ht="48">
      <c r="A34" s="95">
        <v>2063</v>
      </c>
      <c r="B34" s="90" t="s">
        <v>123</v>
      </c>
      <c r="C34" s="91" t="s">
        <v>448</v>
      </c>
      <c r="D34" s="92">
        <v>10</v>
      </c>
      <c r="E34" s="93">
        <f>D34/6.46</f>
        <v>1.5479876160990713</v>
      </c>
      <c r="F34" s="92" t="s">
        <v>375</v>
      </c>
      <c r="G34" s="92" t="s">
        <v>376</v>
      </c>
      <c r="H34" s="92" t="s">
        <v>373</v>
      </c>
      <c r="I34" s="92" t="s">
        <v>357</v>
      </c>
      <c r="J34" s="92" t="s">
        <v>358</v>
      </c>
      <c r="K34" s="92" t="s">
        <v>17</v>
      </c>
      <c r="L34" s="94" t="s">
        <v>17</v>
      </c>
      <c r="M34" s="142"/>
      <c r="N34" s="142"/>
    </row>
    <row r="35" spans="1:14" s="102" customFormat="1" ht="24">
      <c r="A35" s="95">
        <v>2064</v>
      </c>
      <c r="B35" s="90" t="s">
        <v>124</v>
      </c>
      <c r="C35" s="91" t="s">
        <v>407</v>
      </c>
      <c r="D35" s="92">
        <v>14</v>
      </c>
      <c r="E35" s="93">
        <f>D35/6.46</f>
        <v>2.1671826625386998</v>
      </c>
      <c r="F35" s="92" t="s">
        <v>375</v>
      </c>
      <c r="G35" s="92" t="s">
        <v>376</v>
      </c>
      <c r="H35" s="92" t="s">
        <v>373</v>
      </c>
      <c r="I35" s="92" t="s">
        <v>357</v>
      </c>
      <c r="J35" s="92" t="s">
        <v>358</v>
      </c>
      <c r="K35" s="92" t="s">
        <v>17</v>
      </c>
      <c r="L35" s="94" t="s">
        <v>17</v>
      </c>
      <c r="M35" s="141"/>
      <c r="N35" s="141"/>
    </row>
    <row r="36" spans="1:14" s="127" customFormat="1" ht="36">
      <c r="A36" s="95">
        <v>2069</v>
      </c>
      <c r="B36" s="90" t="s">
        <v>122</v>
      </c>
      <c r="C36" s="91" t="s">
        <v>449</v>
      </c>
      <c r="D36" s="92">
        <v>12</v>
      </c>
      <c r="E36" s="93">
        <f>D36/6.46</f>
        <v>1.8575851393188854</v>
      </c>
      <c r="F36" s="92" t="s">
        <v>375</v>
      </c>
      <c r="G36" s="92" t="s">
        <v>376</v>
      </c>
      <c r="H36" s="92" t="s">
        <v>373</v>
      </c>
      <c r="I36" s="92" t="s">
        <v>357</v>
      </c>
      <c r="J36" s="92" t="s">
        <v>358</v>
      </c>
      <c r="K36" s="92" t="s">
        <v>17</v>
      </c>
      <c r="L36" s="94" t="s">
        <v>17</v>
      </c>
      <c r="M36" s="202"/>
      <c r="N36" s="202"/>
    </row>
    <row r="37" spans="1:14" s="127" customFormat="1" ht="36">
      <c r="A37" s="95">
        <v>2070</v>
      </c>
      <c r="B37" s="90" t="s">
        <v>122</v>
      </c>
      <c r="C37" s="91" t="s">
        <v>450</v>
      </c>
      <c r="D37" s="92">
        <v>17</v>
      </c>
      <c r="E37" s="93">
        <f>D37/6.46</f>
        <v>2.6315789473684212</v>
      </c>
      <c r="F37" s="92" t="s">
        <v>375</v>
      </c>
      <c r="G37" s="92" t="s">
        <v>376</v>
      </c>
      <c r="H37" s="92" t="s">
        <v>373</v>
      </c>
      <c r="I37" s="92" t="s">
        <v>357</v>
      </c>
      <c r="J37" s="92" t="s">
        <v>358</v>
      </c>
      <c r="K37" s="92" t="s">
        <v>17</v>
      </c>
      <c r="L37" s="94" t="s">
        <v>17</v>
      </c>
      <c r="M37" s="142"/>
      <c r="N37" s="142"/>
    </row>
    <row r="38" spans="1:14" s="102" customFormat="1" ht="24">
      <c r="A38" s="95">
        <v>2071</v>
      </c>
      <c r="B38" s="90" t="s">
        <v>126</v>
      </c>
      <c r="C38" s="91" t="s">
        <v>407</v>
      </c>
      <c r="D38" s="92">
        <v>12</v>
      </c>
      <c r="E38" s="93">
        <f>D38/6.46</f>
        <v>1.8575851393188854</v>
      </c>
      <c r="F38" s="92" t="s">
        <v>375</v>
      </c>
      <c r="G38" s="92" t="s">
        <v>376</v>
      </c>
      <c r="H38" s="92" t="s">
        <v>356</v>
      </c>
      <c r="I38" s="92" t="s">
        <v>357</v>
      </c>
      <c r="J38" s="92" t="s">
        <v>358</v>
      </c>
      <c r="K38" s="92" t="s">
        <v>17</v>
      </c>
      <c r="L38" s="94" t="s">
        <v>17</v>
      </c>
      <c r="M38" s="141"/>
      <c r="N38" s="141"/>
    </row>
    <row r="39" spans="1:14" s="127" customFormat="1" ht="24">
      <c r="A39" s="95">
        <v>2080</v>
      </c>
      <c r="B39" s="90" t="s">
        <v>108</v>
      </c>
      <c r="C39" s="91" t="s">
        <v>405</v>
      </c>
      <c r="D39" s="92">
        <v>13</v>
      </c>
      <c r="E39" s="93">
        <f>D39/6.46</f>
        <v>2.0123839009287927</v>
      </c>
      <c r="F39" s="92" t="s">
        <v>375</v>
      </c>
      <c r="G39" s="92" t="s">
        <v>376</v>
      </c>
      <c r="H39" s="92" t="s">
        <v>393</v>
      </c>
      <c r="I39" s="92" t="s">
        <v>357</v>
      </c>
      <c r="J39" s="92" t="s">
        <v>358</v>
      </c>
      <c r="K39" s="92" t="s">
        <v>17</v>
      </c>
      <c r="L39" s="94" t="s">
        <v>17</v>
      </c>
      <c r="M39" s="131"/>
      <c r="N39" s="131"/>
    </row>
    <row r="40" spans="1:14" s="128" customFormat="1" ht="24">
      <c r="A40" s="95">
        <v>2081</v>
      </c>
      <c r="B40" s="90" t="s">
        <v>130</v>
      </c>
      <c r="C40" s="91" t="s">
        <v>406</v>
      </c>
      <c r="D40" s="92">
        <v>75</v>
      </c>
      <c r="E40" s="93">
        <f>D40/6.46</f>
        <v>11.609907120743035</v>
      </c>
      <c r="F40" s="92" t="s">
        <v>375</v>
      </c>
      <c r="G40" s="92" t="s">
        <v>376</v>
      </c>
      <c r="H40" s="92" t="s">
        <v>373</v>
      </c>
      <c r="I40" s="92" t="s">
        <v>357</v>
      </c>
      <c r="J40" s="92" t="s">
        <v>358</v>
      </c>
      <c r="K40" s="92" t="s">
        <v>17</v>
      </c>
      <c r="L40" s="94" t="s">
        <v>17</v>
      </c>
      <c r="M40" s="132"/>
      <c r="N40" s="132"/>
    </row>
    <row r="41" spans="1:14" s="128" customFormat="1" ht="24">
      <c r="A41" s="95">
        <v>2082</v>
      </c>
      <c r="B41" s="90" t="s">
        <v>108</v>
      </c>
      <c r="C41" s="91" t="s">
        <v>405</v>
      </c>
      <c r="D41" s="92">
        <v>16</v>
      </c>
      <c r="E41" s="93">
        <f>D41/6.46</f>
        <v>2.4767801857585141</v>
      </c>
      <c r="F41" s="92" t="s">
        <v>375</v>
      </c>
      <c r="G41" s="92" t="s">
        <v>376</v>
      </c>
      <c r="H41" s="92" t="s">
        <v>393</v>
      </c>
      <c r="I41" s="92" t="s">
        <v>357</v>
      </c>
      <c r="J41" s="92" t="s">
        <v>358</v>
      </c>
      <c r="K41" s="92" t="s">
        <v>17</v>
      </c>
      <c r="L41" s="94" t="s">
        <v>17</v>
      </c>
      <c r="M41" s="131"/>
      <c r="N41" s="131"/>
    </row>
    <row r="42" spans="1:14" s="102" customFormat="1" ht="24">
      <c r="A42" s="95">
        <v>2083</v>
      </c>
      <c r="B42" s="90" t="s">
        <v>98</v>
      </c>
      <c r="C42" s="91" t="s">
        <v>407</v>
      </c>
      <c r="D42" s="92">
        <v>15</v>
      </c>
      <c r="E42" s="93">
        <f>D42/6.46</f>
        <v>2.321981424148607</v>
      </c>
      <c r="F42" s="92" t="s">
        <v>375</v>
      </c>
      <c r="G42" s="92" t="s">
        <v>376</v>
      </c>
      <c r="H42" s="92" t="s">
        <v>373</v>
      </c>
      <c r="I42" s="92" t="s">
        <v>357</v>
      </c>
      <c r="J42" s="92" t="s">
        <v>358</v>
      </c>
      <c r="K42" s="92" t="s">
        <v>17</v>
      </c>
      <c r="L42" s="94" t="s">
        <v>17</v>
      </c>
      <c r="M42" s="131"/>
      <c r="N42" s="131"/>
    </row>
    <row r="43" spans="1:14" s="128" customFormat="1" ht="36">
      <c r="A43" s="95">
        <v>2085</v>
      </c>
      <c r="B43" s="90" t="s">
        <v>130</v>
      </c>
      <c r="C43" s="91" t="s">
        <v>408</v>
      </c>
      <c r="D43" s="92">
        <v>76.248000000000005</v>
      </c>
      <c r="E43" s="93">
        <f>D43/6.46</f>
        <v>11.8030959752322</v>
      </c>
      <c r="F43" s="92" t="s">
        <v>409</v>
      </c>
      <c r="G43" s="92" t="s">
        <v>376</v>
      </c>
      <c r="H43" s="92" t="s">
        <v>373</v>
      </c>
      <c r="I43" s="92" t="s">
        <v>357</v>
      </c>
      <c r="J43" s="92" t="s">
        <v>358</v>
      </c>
      <c r="K43" s="92" t="s">
        <v>17</v>
      </c>
      <c r="L43" s="94" t="s">
        <v>17</v>
      </c>
      <c r="M43" s="131"/>
      <c r="N43" s="131"/>
    </row>
    <row r="44" spans="1:14" s="127" customFormat="1" ht="36">
      <c r="A44" s="95">
        <v>2087</v>
      </c>
      <c r="B44" s="90" t="s">
        <v>130</v>
      </c>
      <c r="C44" s="91" t="s">
        <v>410</v>
      </c>
      <c r="D44" s="92">
        <v>10</v>
      </c>
      <c r="E44" s="93">
        <f>D44/6.46</f>
        <v>1.5479876160990713</v>
      </c>
      <c r="F44" s="92" t="s">
        <v>375</v>
      </c>
      <c r="G44" s="92" t="s">
        <v>376</v>
      </c>
      <c r="H44" s="92" t="s">
        <v>411</v>
      </c>
      <c r="I44" s="92" t="s">
        <v>357</v>
      </c>
      <c r="J44" s="92" t="s">
        <v>358</v>
      </c>
      <c r="K44" s="92" t="s">
        <v>17</v>
      </c>
      <c r="L44" s="94" t="s">
        <v>17</v>
      </c>
      <c r="M44" s="132"/>
      <c r="N44" s="132"/>
    </row>
    <row r="45" spans="1:14" s="128" customFormat="1" ht="24">
      <c r="A45" s="95">
        <v>2091</v>
      </c>
      <c r="B45" s="90" t="s">
        <v>130</v>
      </c>
      <c r="C45" s="91" t="s">
        <v>412</v>
      </c>
      <c r="D45" s="92">
        <f>E45*6.46</f>
        <v>969</v>
      </c>
      <c r="E45" s="93">
        <v>150</v>
      </c>
      <c r="F45" s="92" t="s">
        <v>17</v>
      </c>
      <c r="G45" s="92" t="s">
        <v>413</v>
      </c>
      <c r="H45" s="92" t="s">
        <v>373</v>
      </c>
      <c r="I45" s="92" t="s">
        <v>414</v>
      </c>
      <c r="J45" s="92" t="s">
        <v>358</v>
      </c>
      <c r="K45" s="92" t="s">
        <v>17</v>
      </c>
      <c r="L45" s="94" t="s">
        <v>17</v>
      </c>
      <c r="M45" s="131"/>
      <c r="N45" s="131"/>
    </row>
    <row r="46" spans="1:14" s="127" customFormat="1" ht="24">
      <c r="A46" s="95">
        <v>2092</v>
      </c>
      <c r="B46" s="90" t="s">
        <v>130</v>
      </c>
      <c r="C46" s="91" t="s">
        <v>412</v>
      </c>
      <c r="D46" s="92">
        <f>E46*6.46</f>
        <v>323</v>
      </c>
      <c r="E46" s="93">
        <v>50</v>
      </c>
      <c r="F46" s="92" t="s">
        <v>17</v>
      </c>
      <c r="G46" s="92" t="s">
        <v>413</v>
      </c>
      <c r="H46" s="92" t="s">
        <v>373</v>
      </c>
      <c r="I46" s="92" t="s">
        <v>414</v>
      </c>
      <c r="J46" s="92" t="s">
        <v>358</v>
      </c>
      <c r="K46" s="92" t="s">
        <v>17</v>
      </c>
      <c r="L46" s="94" t="s">
        <v>17</v>
      </c>
      <c r="M46" s="131"/>
      <c r="N46" s="131"/>
    </row>
    <row r="47" spans="1:14" s="127" customFormat="1" ht="24">
      <c r="A47" s="95">
        <v>2093</v>
      </c>
      <c r="B47" s="90" t="s">
        <v>113</v>
      </c>
      <c r="C47" s="91" t="s">
        <v>412</v>
      </c>
      <c r="D47" s="92">
        <f>E47*6.46</f>
        <v>202.06880000000001</v>
      </c>
      <c r="E47" s="93">
        <v>31.28</v>
      </c>
      <c r="F47" s="92" t="s">
        <v>17</v>
      </c>
      <c r="G47" s="92" t="s">
        <v>413</v>
      </c>
      <c r="H47" s="92" t="s">
        <v>373</v>
      </c>
      <c r="I47" s="92" t="s">
        <v>414</v>
      </c>
      <c r="J47" s="92" t="s">
        <v>358</v>
      </c>
      <c r="K47" s="92" t="s">
        <v>17</v>
      </c>
      <c r="L47" s="94" t="s">
        <v>17</v>
      </c>
      <c r="M47" s="131"/>
      <c r="N47" s="131"/>
    </row>
    <row r="48" spans="1:14" s="128" customFormat="1" ht="24">
      <c r="A48" s="95">
        <v>2094</v>
      </c>
      <c r="B48" s="90" t="s">
        <v>105</v>
      </c>
      <c r="C48" s="91" t="s">
        <v>412</v>
      </c>
      <c r="D48" s="92">
        <f>E48*6.46</f>
        <v>187.34</v>
      </c>
      <c r="E48" s="93">
        <v>29</v>
      </c>
      <c r="F48" s="92" t="s">
        <v>17</v>
      </c>
      <c r="G48" s="92" t="s">
        <v>413</v>
      </c>
      <c r="H48" s="92" t="s">
        <v>373</v>
      </c>
      <c r="I48" s="92" t="s">
        <v>414</v>
      </c>
      <c r="J48" s="92" t="s">
        <v>358</v>
      </c>
      <c r="K48" s="92" t="s">
        <v>17</v>
      </c>
      <c r="L48" s="177" t="s">
        <v>17</v>
      </c>
      <c r="M48" s="132"/>
      <c r="N48" s="132"/>
    </row>
    <row r="49" spans="1:14" s="128" customFormat="1" ht="24">
      <c r="A49" s="95">
        <v>2095</v>
      </c>
      <c r="B49" s="90" t="s">
        <v>132</v>
      </c>
      <c r="C49" s="91" t="s">
        <v>415</v>
      </c>
      <c r="D49" s="92">
        <f>E49*6.46</f>
        <v>81.65440000000001</v>
      </c>
      <c r="E49" s="93">
        <v>12.64</v>
      </c>
      <c r="F49" s="92" t="s">
        <v>17</v>
      </c>
      <c r="G49" s="92" t="s">
        <v>338</v>
      </c>
      <c r="H49" s="92" t="s">
        <v>373</v>
      </c>
      <c r="I49" s="92" t="s">
        <v>414</v>
      </c>
      <c r="J49" s="92" t="s">
        <v>358</v>
      </c>
      <c r="K49" s="92" t="s">
        <v>17</v>
      </c>
      <c r="L49" s="177" t="s">
        <v>17</v>
      </c>
      <c r="M49" s="132"/>
      <c r="N49" s="132"/>
    </row>
    <row r="50" spans="1:14" s="128" customFormat="1" ht="24">
      <c r="A50" s="95">
        <v>2096</v>
      </c>
      <c r="B50" s="90" t="s">
        <v>133</v>
      </c>
      <c r="C50" s="91" t="s">
        <v>416</v>
      </c>
      <c r="D50" s="92">
        <f>E50*6.46</f>
        <v>54.3932</v>
      </c>
      <c r="E50" s="93">
        <v>8.42</v>
      </c>
      <c r="F50" s="92" t="s">
        <v>17</v>
      </c>
      <c r="G50" s="92" t="s">
        <v>338</v>
      </c>
      <c r="H50" s="92" t="s">
        <v>373</v>
      </c>
      <c r="I50" s="92" t="s">
        <v>414</v>
      </c>
      <c r="J50" s="92" t="s">
        <v>358</v>
      </c>
      <c r="K50" s="92" t="s">
        <v>17</v>
      </c>
      <c r="L50" s="94" t="s">
        <v>17</v>
      </c>
      <c r="M50" s="131"/>
      <c r="N50" s="131"/>
    </row>
    <row r="51" spans="1:14" s="128" customFormat="1" ht="24">
      <c r="A51" s="95">
        <v>2097</v>
      </c>
      <c r="B51" s="90" t="s">
        <v>133</v>
      </c>
      <c r="C51" s="91" t="s">
        <v>417</v>
      </c>
      <c r="D51" s="92">
        <f>E51*6.46</f>
        <v>126.93899999999999</v>
      </c>
      <c r="E51" s="93">
        <v>19.649999999999999</v>
      </c>
      <c r="F51" s="92" t="s">
        <v>371</v>
      </c>
      <c r="G51" s="92" t="s">
        <v>338</v>
      </c>
      <c r="H51" s="92" t="s">
        <v>373</v>
      </c>
      <c r="I51" s="92" t="s">
        <v>414</v>
      </c>
      <c r="J51" s="92" t="s">
        <v>358</v>
      </c>
      <c r="K51" s="92" t="s">
        <v>17</v>
      </c>
      <c r="L51" s="94" t="s">
        <v>17</v>
      </c>
      <c r="M51" s="131"/>
      <c r="N51" s="131"/>
    </row>
    <row r="52" spans="1:14" s="128" customFormat="1" ht="24">
      <c r="A52" s="95">
        <v>2098</v>
      </c>
      <c r="B52" s="90" t="s">
        <v>105</v>
      </c>
      <c r="C52" s="91" t="s">
        <v>418</v>
      </c>
      <c r="D52" s="92">
        <f>E52*6.46</f>
        <v>154.84619999999998</v>
      </c>
      <c r="E52" s="93">
        <v>23.97</v>
      </c>
      <c r="F52" s="92" t="s">
        <v>419</v>
      </c>
      <c r="G52" s="92" t="s">
        <v>338</v>
      </c>
      <c r="H52" s="92" t="s">
        <v>373</v>
      </c>
      <c r="I52" s="92" t="s">
        <v>414</v>
      </c>
      <c r="J52" s="92" t="s">
        <v>358</v>
      </c>
      <c r="K52" s="92" t="s">
        <v>17</v>
      </c>
      <c r="L52" s="94" t="s">
        <v>17</v>
      </c>
      <c r="M52" s="132"/>
      <c r="N52" s="132"/>
    </row>
    <row r="53" spans="1:14" s="128" customFormat="1" ht="24">
      <c r="A53" s="95">
        <v>2099</v>
      </c>
      <c r="B53" s="90" t="s">
        <v>132</v>
      </c>
      <c r="C53" s="91" t="s">
        <v>420</v>
      </c>
      <c r="D53" s="92">
        <f>E53*6.46</f>
        <v>276.2296</v>
      </c>
      <c r="E53" s="93">
        <v>42.76</v>
      </c>
      <c r="F53" s="92" t="s">
        <v>17</v>
      </c>
      <c r="G53" s="92" t="s">
        <v>338</v>
      </c>
      <c r="H53" s="92" t="s">
        <v>373</v>
      </c>
      <c r="I53" s="92" t="s">
        <v>414</v>
      </c>
      <c r="J53" s="92" t="s">
        <v>358</v>
      </c>
      <c r="K53" s="92" t="s">
        <v>17</v>
      </c>
      <c r="L53" s="94" t="s">
        <v>17</v>
      </c>
      <c r="M53" s="132"/>
      <c r="N53" s="132"/>
    </row>
    <row r="54" spans="1:14" s="128" customFormat="1" ht="24">
      <c r="A54" s="95">
        <v>2100</v>
      </c>
      <c r="B54" s="90" t="s">
        <v>105</v>
      </c>
      <c r="C54" s="91" t="s">
        <v>421</v>
      </c>
      <c r="D54" s="92">
        <f>E54*6.46</f>
        <v>29.522200000000002</v>
      </c>
      <c r="E54" s="93">
        <v>4.57</v>
      </c>
      <c r="F54" s="92" t="s">
        <v>422</v>
      </c>
      <c r="G54" s="92" t="s">
        <v>338</v>
      </c>
      <c r="H54" s="92" t="s">
        <v>373</v>
      </c>
      <c r="I54" s="92" t="s">
        <v>414</v>
      </c>
      <c r="J54" s="92" t="s">
        <v>358</v>
      </c>
      <c r="K54" s="92" t="s">
        <v>17</v>
      </c>
      <c r="L54" s="94" t="s">
        <v>17</v>
      </c>
      <c r="M54" s="132"/>
      <c r="N54" s="132"/>
    </row>
    <row r="55" spans="1:14" s="128" customFormat="1" ht="24">
      <c r="A55" s="95">
        <v>2101</v>
      </c>
      <c r="B55" s="90" t="s">
        <v>134</v>
      </c>
      <c r="C55" s="91" t="s">
        <v>421</v>
      </c>
      <c r="D55" s="92">
        <f>E55*6.46</f>
        <v>58.785999999999994</v>
      </c>
      <c r="E55" s="93">
        <v>9.1</v>
      </c>
      <c r="F55" s="92" t="s">
        <v>422</v>
      </c>
      <c r="G55" s="92" t="s">
        <v>338</v>
      </c>
      <c r="H55" s="92" t="s">
        <v>373</v>
      </c>
      <c r="I55" s="92" t="s">
        <v>414</v>
      </c>
      <c r="J55" s="92" t="s">
        <v>358</v>
      </c>
      <c r="K55" s="92" t="s">
        <v>17</v>
      </c>
      <c r="L55" s="94" t="s">
        <v>17</v>
      </c>
      <c r="M55" s="132"/>
      <c r="N55" s="132"/>
    </row>
    <row r="56" spans="1:14" s="128" customFormat="1" ht="24">
      <c r="A56" s="95">
        <v>2102</v>
      </c>
      <c r="B56" s="90" t="s">
        <v>134</v>
      </c>
      <c r="C56" s="91" t="s">
        <v>423</v>
      </c>
      <c r="D56" s="92">
        <f>E56*6.46</f>
        <v>227.77959999999999</v>
      </c>
      <c r="E56" s="93">
        <v>35.26</v>
      </c>
      <c r="F56" s="92" t="s">
        <v>371</v>
      </c>
      <c r="G56" s="92" t="s">
        <v>338</v>
      </c>
      <c r="H56" s="92" t="s">
        <v>373</v>
      </c>
      <c r="I56" s="92" t="s">
        <v>414</v>
      </c>
      <c r="J56" s="92" t="s">
        <v>358</v>
      </c>
      <c r="K56" s="92" t="s">
        <v>17</v>
      </c>
      <c r="L56" s="94" t="s">
        <v>17</v>
      </c>
      <c r="M56" s="132"/>
      <c r="N56" s="132"/>
    </row>
    <row r="57" spans="1:14" s="128" customFormat="1" ht="36">
      <c r="A57" s="95">
        <v>2103</v>
      </c>
      <c r="B57" s="90" t="s">
        <v>134</v>
      </c>
      <c r="C57" s="91" t="s">
        <v>424</v>
      </c>
      <c r="D57" s="92">
        <f>E57*6.46</f>
        <v>85.271999999999991</v>
      </c>
      <c r="E57" s="93">
        <v>13.2</v>
      </c>
      <c r="F57" s="92" t="s">
        <v>371</v>
      </c>
      <c r="G57" s="92" t="s">
        <v>338</v>
      </c>
      <c r="H57" s="92" t="s">
        <v>373</v>
      </c>
      <c r="I57" s="92" t="s">
        <v>414</v>
      </c>
      <c r="J57" s="92" t="s">
        <v>358</v>
      </c>
      <c r="K57" s="92" t="s">
        <v>17</v>
      </c>
      <c r="L57" s="94" t="s">
        <v>17</v>
      </c>
      <c r="M57" s="132"/>
      <c r="N57" s="132"/>
    </row>
    <row r="58" spans="1:14" s="128" customFormat="1" ht="24">
      <c r="A58" s="95">
        <v>2104</v>
      </c>
      <c r="B58" s="90" t="s">
        <v>135</v>
      </c>
      <c r="C58" s="91" t="s">
        <v>425</v>
      </c>
      <c r="D58" s="92">
        <f>E58*6.46</f>
        <v>101.099</v>
      </c>
      <c r="E58" s="93">
        <v>15.65</v>
      </c>
      <c r="F58" s="92" t="s">
        <v>371</v>
      </c>
      <c r="G58" s="92" t="s">
        <v>338</v>
      </c>
      <c r="H58" s="92" t="s">
        <v>373</v>
      </c>
      <c r="I58" s="92" t="s">
        <v>414</v>
      </c>
      <c r="J58" s="92" t="s">
        <v>358</v>
      </c>
      <c r="K58" s="92" t="s">
        <v>17</v>
      </c>
      <c r="L58" s="94" t="s">
        <v>17</v>
      </c>
      <c r="M58" s="132"/>
      <c r="N58" s="132"/>
    </row>
    <row r="59" spans="1:14" s="128" customFormat="1" ht="24">
      <c r="A59" s="95">
        <v>2105</v>
      </c>
      <c r="B59" s="90" t="s">
        <v>130</v>
      </c>
      <c r="C59" s="91" t="s">
        <v>426</v>
      </c>
      <c r="D59" s="92">
        <v>78.37</v>
      </c>
      <c r="E59" s="93">
        <f>D59/6.46</f>
        <v>12.131578947368421</v>
      </c>
      <c r="F59" s="92" t="s">
        <v>371</v>
      </c>
      <c r="G59" s="92" t="s">
        <v>338</v>
      </c>
      <c r="H59" s="92" t="s">
        <v>373</v>
      </c>
      <c r="I59" s="92" t="s">
        <v>414</v>
      </c>
      <c r="J59" s="92" t="s">
        <v>358</v>
      </c>
      <c r="K59" s="92" t="s">
        <v>17</v>
      </c>
      <c r="L59" s="94" t="s">
        <v>17</v>
      </c>
      <c r="M59" s="131"/>
      <c r="N59" s="131"/>
    </row>
    <row r="60" spans="1:14" s="128" customFormat="1" ht="60">
      <c r="A60" s="95">
        <v>2106</v>
      </c>
      <c r="B60" s="90" t="s">
        <v>109</v>
      </c>
      <c r="C60" s="91" t="s">
        <v>427</v>
      </c>
      <c r="D60" s="92">
        <v>22</v>
      </c>
      <c r="E60" s="93">
        <f>D60/6.46</f>
        <v>3.4055727554179565</v>
      </c>
      <c r="F60" s="92" t="s">
        <v>375</v>
      </c>
      <c r="G60" s="92" t="s">
        <v>376</v>
      </c>
      <c r="H60" s="92" t="s">
        <v>356</v>
      </c>
      <c r="I60" s="92" t="s">
        <v>357</v>
      </c>
      <c r="J60" s="92" t="s">
        <v>358</v>
      </c>
      <c r="K60" s="92" t="s">
        <v>17</v>
      </c>
      <c r="L60" s="94" t="s">
        <v>17</v>
      </c>
      <c r="M60" s="132"/>
      <c r="N60" s="132"/>
    </row>
    <row r="61" spans="1:14" s="128" customFormat="1" ht="48">
      <c r="A61" s="95">
        <v>2107</v>
      </c>
      <c r="B61" s="90" t="s">
        <v>109</v>
      </c>
      <c r="C61" s="91" t="s">
        <v>428</v>
      </c>
      <c r="D61" s="92">
        <v>24</v>
      </c>
      <c r="E61" s="93">
        <f>D61/6.46</f>
        <v>3.7151702786377707</v>
      </c>
      <c r="F61" s="92" t="s">
        <v>375</v>
      </c>
      <c r="G61" s="92" t="s">
        <v>376</v>
      </c>
      <c r="H61" s="92" t="s">
        <v>356</v>
      </c>
      <c r="I61" s="92" t="s">
        <v>357</v>
      </c>
      <c r="J61" s="92" t="s">
        <v>358</v>
      </c>
      <c r="K61" s="92"/>
      <c r="L61" s="94" t="s">
        <v>17</v>
      </c>
      <c r="M61" s="132"/>
      <c r="N61" s="132"/>
    </row>
    <row r="62" spans="1:14" s="128" customFormat="1" ht="48">
      <c r="A62" s="95">
        <v>2108</v>
      </c>
      <c r="B62" s="90" t="s">
        <v>119</v>
      </c>
      <c r="C62" s="91" t="s">
        <v>451</v>
      </c>
      <c r="D62" s="92">
        <v>4500</v>
      </c>
      <c r="E62" s="93">
        <f>D62/6.46</f>
        <v>696.59442724458199</v>
      </c>
      <c r="F62" s="92" t="s">
        <v>452</v>
      </c>
      <c r="G62" s="92" t="s">
        <v>453</v>
      </c>
      <c r="H62" s="92" t="s">
        <v>365</v>
      </c>
      <c r="I62" s="92" t="s">
        <v>357</v>
      </c>
      <c r="J62" s="92" t="s">
        <v>358</v>
      </c>
      <c r="K62" s="92" t="s">
        <v>17</v>
      </c>
      <c r="L62" s="94" t="s">
        <v>17</v>
      </c>
      <c r="M62" s="142"/>
      <c r="N62" s="142"/>
    </row>
    <row r="63" spans="1:14" s="128" customFormat="1" ht="24">
      <c r="A63" s="95">
        <v>2110</v>
      </c>
      <c r="B63" s="90" t="s">
        <v>136</v>
      </c>
      <c r="C63" s="91" t="s">
        <v>454</v>
      </c>
      <c r="D63" s="92">
        <v>1200</v>
      </c>
      <c r="E63" s="93">
        <f>D63/6.46</f>
        <v>185.75851393188856</v>
      </c>
      <c r="F63" s="92" t="s">
        <v>455</v>
      </c>
      <c r="G63" s="92" t="s">
        <v>456</v>
      </c>
      <c r="H63" s="92" t="s">
        <v>356</v>
      </c>
      <c r="I63" s="92" t="s">
        <v>357</v>
      </c>
      <c r="J63" s="92" t="s">
        <v>358</v>
      </c>
      <c r="K63" s="92" t="s">
        <v>17</v>
      </c>
      <c r="L63" s="94" t="s">
        <v>17</v>
      </c>
      <c r="M63" s="142"/>
      <c r="N63" s="142"/>
    </row>
    <row r="64" spans="1:14" s="128" customFormat="1" ht="24">
      <c r="A64" s="95">
        <v>2111</v>
      </c>
      <c r="B64" s="90" t="s">
        <v>137</v>
      </c>
      <c r="C64" s="91" t="s">
        <v>470</v>
      </c>
      <c r="D64" s="92">
        <v>1494.68</v>
      </c>
      <c r="E64" s="93">
        <f>D64/6.46</f>
        <v>231.37461300309599</v>
      </c>
      <c r="F64" s="92" t="s">
        <v>371</v>
      </c>
      <c r="G64" s="92" t="s">
        <v>437</v>
      </c>
      <c r="H64" s="92" t="s">
        <v>356</v>
      </c>
      <c r="I64" s="92" t="s">
        <v>357</v>
      </c>
      <c r="J64" s="92" t="s">
        <v>358</v>
      </c>
      <c r="K64" s="92" t="s">
        <v>17</v>
      </c>
      <c r="L64" s="94" t="s">
        <v>17</v>
      </c>
      <c r="M64" s="142"/>
      <c r="N64" s="142"/>
    </row>
    <row r="65" spans="1:14" s="127" customFormat="1" ht="24">
      <c r="A65" s="95">
        <v>2112</v>
      </c>
      <c r="B65" s="90" t="s">
        <v>116</v>
      </c>
      <c r="C65" s="91" t="s">
        <v>457</v>
      </c>
      <c r="D65" s="92">
        <v>22</v>
      </c>
      <c r="E65" s="93">
        <f>D65/6.46</f>
        <v>3.4055727554179565</v>
      </c>
      <c r="F65" s="92" t="s">
        <v>375</v>
      </c>
      <c r="G65" s="92" t="s">
        <v>376</v>
      </c>
      <c r="H65" s="92" t="s">
        <v>356</v>
      </c>
      <c r="I65" s="92" t="s">
        <v>357</v>
      </c>
      <c r="J65" s="92" t="s">
        <v>358</v>
      </c>
      <c r="K65" s="92" t="s">
        <v>17</v>
      </c>
      <c r="L65" s="94" t="s">
        <v>17</v>
      </c>
      <c r="M65" s="142"/>
      <c r="N65" s="142"/>
    </row>
    <row r="66" spans="1:14" s="127" customFormat="1" ht="36">
      <c r="A66" s="95">
        <v>2114</v>
      </c>
      <c r="B66" s="90" t="s">
        <v>138</v>
      </c>
      <c r="C66" s="91" t="s">
        <v>458</v>
      </c>
      <c r="D66" s="92">
        <v>2925</v>
      </c>
      <c r="E66" s="93">
        <f>D66/6.46</f>
        <v>452.78637770897831</v>
      </c>
      <c r="F66" s="92" t="s">
        <v>459</v>
      </c>
      <c r="G66" s="92" t="s">
        <v>361</v>
      </c>
      <c r="H66" s="92" t="s">
        <v>356</v>
      </c>
      <c r="I66" s="92" t="s">
        <v>357</v>
      </c>
      <c r="J66" s="92" t="s">
        <v>358</v>
      </c>
      <c r="K66" s="92" t="s">
        <v>17</v>
      </c>
      <c r="L66" s="94" t="s">
        <v>17</v>
      </c>
      <c r="M66" s="142"/>
      <c r="N66" s="142"/>
    </row>
    <row r="67" spans="1:14" s="128" customFormat="1" ht="36">
      <c r="A67" s="95">
        <v>2115</v>
      </c>
      <c r="B67" s="90" t="s">
        <v>138</v>
      </c>
      <c r="C67" s="91" t="s">
        <v>460</v>
      </c>
      <c r="D67" s="92">
        <v>3000</v>
      </c>
      <c r="E67" s="93">
        <f>D67/6.46</f>
        <v>464.39628482972137</v>
      </c>
      <c r="F67" s="92" t="s">
        <v>461</v>
      </c>
      <c r="G67" s="92" t="s">
        <v>361</v>
      </c>
      <c r="H67" s="92" t="s">
        <v>365</v>
      </c>
      <c r="I67" s="92" t="s">
        <v>357</v>
      </c>
      <c r="J67" s="92" t="s">
        <v>358</v>
      </c>
      <c r="K67" s="92" t="s">
        <v>17</v>
      </c>
      <c r="L67" s="94" t="s">
        <v>17</v>
      </c>
      <c r="M67" s="142"/>
      <c r="N67" s="142"/>
    </row>
    <row r="68" spans="1:14" s="127" customFormat="1" ht="60">
      <c r="A68" s="95">
        <v>2116</v>
      </c>
      <c r="B68" s="90" t="s">
        <v>140</v>
      </c>
      <c r="C68" s="91" t="s">
        <v>462</v>
      </c>
      <c r="D68" s="92">
        <v>5040</v>
      </c>
      <c r="E68" s="93">
        <f>D68/6.46</f>
        <v>780.18575851393189</v>
      </c>
      <c r="F68" s="92" t="s">
        <v>880</v>
      </c>
      <c r="G68" s="92" t="s">
        <v>431</v>
      </c>
      <c r="H68" s="92" t="s">
        <v>373</v>
      </c>
      <c r="I68" s="92" t="s">
        <v>357</v>
      </c>
      <c r="J68" s="92" t="s">
        <v>358</v>
      </c>
      <c r="K68" s="92" t="s">
        <v>17</v>
      </c>
      <c r="L68" s="94" t="s">
        <v>17</v>
      </c>
      <c r="M68" s="142"/>
      <c r="N68" s="142"/>
    </row>
    <row r="69" spans="1:14" s="127" customFormat="1" ht="24">
      <c r="A69" s="95">
        <v>2119</v>
      </c>
      <c r="B69" s="90" t="s">
        <v>119</v>
      </c>
      <c r="C69" s="91" t="s">
        <v>463</v>
      </c>
      <c r="D69" s="92">
        <v>10</v>
      </c>
      <c r="E69" s="93">
        <f>D69/6.46</f>
        <v>1.5479876160990713</v>
      </c>
      <c r="F69" s="92" t="s">
        <v>375</v>
      </c>
      <c r="G69" s="92" t="s">
        <v>376</v>
      </c>
      <c r="H69" s="92" t="s">
        <v>373</v>
      </c>
      <c r="I69" s="92" t="s">
        <v>357</v>
      </c>
      <c r="J69" s="92" t="s">
        <v>358</v>
      </c>
      <c r="K69" s="92" t="s">
        <v>17</v>
      </c>
      <c r="L69" s="94" t="s">
        <v>17</v>
      </c>
      <c r="M69" s="142"/>
      <c r="N69" s="142"/>
    </row>
    <row r="70" spans="1:14" s="127" customFormat="1" ht="36">
      <c r="A70" s="95">
        <v>2122</v>
      </c>
      <c r="B70" s="90" t="s">
        <v>142</v>
      </c>
      <c r="C70" s="91" t="s">
        <v>464</v>
      </c>
      <c r="D70" s="92">
        <v>16</v>
      </c>
      <c r="E70" s="93">
        <f>D70/6.46</f>
        <v>2.4767801857585141</v>
      </c>
      <c r="F70" s="92" t="s">
        <v>375</v>
      </c>
      <c r="G70" s="92" t="s">
        <v>376</v>
      </c>
      <c r="H70" s="92" t="s">
        <v>373</v>
      </c>
      <c r="I70" s="92" t="s">
        <v>357</v>
      </c>
      <c r="J70" s="92" t="s">
        <v>358</v>
      </c>
      <c r="K70" s="92" t="s">
        <v>17</v>
      </c>
      <c r="L70" s="94" t="s">
        <v>17</v>
      </c>
      <c r="M70" s="142"/>
      <c r="N70" s="142"/>
    </row>
    <row r="71" spans="1:14" s="127" customFormat="1" ht="36">
      <c r="A71" s="95">
        <v>2124</v>
      </c>
      <c r="B71" s="90" t="s">
        <v>138</v>
      </c>
      <c r="C71" s="91" t="s">
        <v>465</v>
      </c>
      <c r="D71" s="92">
        <v>18</v>
      </c>
      <c r="E71" s="93">
        <f>D71/6.46</f>
        <v>2.7863777089783284</v>
      </c>
      <c r="F71" s="92" t="s">
        <v>375</v>
      </c>
      <c r="G71" s="92" t="s">
        <v>376</v>
      </c>
      <c r="H71" s="92" t="s">
        <v>393</v>
      </c>
      <c r="I71" s="92" t="s">
        <v>357</v>
      </c>
      <c r="J71" s="92" t="s">
        <v>358</v>
      </c>
      <c r="K71" s="92" t="s">
        <v>17</v>
      </c>
      <c r="L71" s="94" t="s">
        <v>17</v>
      </c>
      <c r="M71" s="142"/>
      <c r="N71" s="142"/>
    </row>
    <row r="72" spans="1:14" s="127" customFormat="1" ht="36">
      <c r="A72" s="95">
        <v>2125</v>
      </c>
      <c r="B72" s="90" t="s">
        <v>138</v>
      </c>
      <c r="C72" s="91" t="s">
        <v>465</v>
      </c>
      <c r="D72" s="92">
        <v>18</v>
      </c>
      <c r="E72" s="93">
        <f>D72/6.46</f>
        <v>2.7863777089783284</v>
      </c>
      <c r="F72" s="92" t="s">
        <v>375</v>
      </c>
      <c r="G72" s="92" t="s">
        <v>376</v>
      </c>
      <c r="H72" s="92" t="s">
        <v>393</v>
      </c>
      <c r="I72" s="92" t="s">
        <v>357</v>
      </c>
      <c r="J72" s="92" t="s">
        <v>358</v>
      </c>
      <c r="K72" s="92" t="s">
        <v>17</v>
      </c>
      <c r="L72" s="94" t="s">
        <v>17</v>
      </c>
      <c r="M72" s="142"/>
      <c r="N72" s="142"/>
    </row>
    <row r="73" spans="1:14" s="127" customFormat="1" ht="36">
      <c r="A73" s="95">
        <v>2133</v>
      </c>
      <c r="B73" s="90" t="s">
        <v>105</v>
      </c>
      <c r="C73" s="91" t="s">
        <v>429</v>
      </c>
      <c r="D73" s="92">
        <f>E73*6.46</f>
        <v>321.06200000000001</v>
      </c>
      <c r="E73" s="93">
        <v>49.7</v>
      </c>
      <c r="F73" s="92" t="s">
        <v>430</v>
      </c>
      <c r="G73" s="92" t="s">
        <v>431</v>
      </c>
      <c r="H73" s="92" t="s">
        <v>373</v>
      </c>
      <c r="I73" s="92" t="s">
        <v>357</v>
      </c>
      <c r="J73" s="92" t="s">
        <v>358</v>
      </c>
      <c r="K73" s="92" t="s">
        <v>17</v>
      </c>
      <c r="L73" s="94" t="s">
        <v>17</v>
      </c>
      <c r="M73" s="132"/>
      <c r="N73" s="132"/>
    </row>
    <row r="74" spans="1:14" s="127" customFormat="1" ht="60">
      <c r="A74" s="95">
        <v>2134</v>
      </c>
      <c r="B74" s="90" t="s">
        <v>144</v>
      </c>
      <c r="C74" s="91" t="s">
        <v>432</v>
      </c>
      <c r="D74" s="92">
        <f>E74*6.46</f>
        <v>2560.7439999999997</v>
      </c>
      <c r="E74" s="93">
        <v>396.4</v>
      </c>
      <c r="F74" s="92" t="s">
        <v>430</v>
      </c>
      <c r="G74" s="92" t="s">
        <v>431</v>
      </c>
      <c r="H74" s="92" t="s">
        <v>373</v>
      </c>
      <c r="I74" s="92" t="s">
        <v>414</v>
      </c>
      <c r="J74" s="92" t="s">
        <v>358</v>
      </c>
      <c r="K74" s="92" t="s">
        <v>17</v>
      </c>
      <c r="L74" s="94" t="s">
        <v>17</v>
      </c>
      <c r="M74" s="131"/>
      <c r="N74" s="131"/>
    </row>
    <row r="75" spans="1:14" s="127" customFormat="1" ht="108">
      <c r="A75" s="95">
        <v>2135</v>
      </c>
      <c r="B75" s="90" t="s">
        <v>130</v>
      </c>
      <c r="C75" s="91" t="s">
        <v>433</v>
      </c>
      <c r="D75" s="92">
        <f>E75*6.46</f>
        <v>11169.985999999999</v>
      </c>
      <c r="E75" s="93">
        <v>1729.1</v>
      </c>
      <c r="F75" s="92" t="s">
        <v>430</v>
      </c>
      <c r="G75" s="92" t="s">
        <v>413</v>
      </c>
      <c r="H75" s="92" t="s">
        <v>373</v>
      </c>
      <c r="I75" s="92" t="s">
        <v>414</v>
      </c>
      <c r="J75" s="92" t="s">
        <v>358</v>
      </c>
      <c r="K75" s="92" t="s">
        <v>17</v>
      </c>
      <c r="L75" s="94" t="s">
        <v>17</v>
      </c>
      <c r="M75" s="131"/>
      <c r="N75" s="131"/>
    </row>
    <row r="76" spans="1:14" s="127" customFormat="1" ht="24">
      <c r="A76" s="95">
        <v>2136</v>
      </c>
      <c r="B76" s="90" t="s">
        <v>145</v>
      </c>
      <c r="C76" s="91" t="s">
        <v>471</v>
      </c>
      <c r="D76" s="92">
        <v>52</v>
      </c>
      <c r="E76" s="93">
        <f>D76/6.46</f>
        <v>8.0495356037151709</v>
      </c>
      <c r="F76" s="92" t="s">
        <v>375</v>
      </c>
      <c r="G76" s="92" t="s">
        <v>376</v>
      </c>
      <c r="H76" s="92" t="s">
        <v>393</v>
      </c>
      <c r="I76" s="92" t="s">
        <v>357</v>
      </c>
      <c r="J76" s="92" t="s">
        <v>358</v>
      </c>
      <c r="K76" s="92" t="s">
        <v>17</v>
      </c>
      <c r="L76" s="94" t="s">
        <v>17</v>
      </c>
      <c r="M76" s="142"/>
      <c r="N76" s="142"/>
    </row>
    <row r="77" spans="1:14" s="127" customFormat="1" ht="24">
      <c r="A77" s="95">
        <v>2137</v>
      </c>
      <c r="B77" s="90" t="s">
        <v>145</v>
      </c>
      <c r="C77" s="91" t="s">
        <v>472</v>
      </c>
      <c r="D77" s="92">
        <v>33</v>
      </c>
      <c r="E77" s="93">
        <f>D77/6.46</f>
        <v>5.1083591331269353</v>
      </c>
      <c r="F77" s="92" t="s">
        <v>375</v>
      </c>
      <c r="G77" s="92" t="s">
        <v>376</v>
      </c>
      <c r="H77" s="92" t="s">
        <v>393</v>
      </c>
      <c r="I77" s="92" t="s">
        <v>357</v>
      </c>
      <c r="J77" s="92" t="s">
        <v>358</v>
      </c>
      <c r="K77" s="92" t="s">
        <v>17</v>
      </c>
      <c r="L77" s="94" t="s">
        <v>17</v>
      </c>
      <c r="M77" s="142"/>
      <c r="N77" s="142"/>
    </row>
    <row r="78" spans="1:14" s="127" customFormat="1" ht="24">
      <c r="A78" s="95">
        <v>2138</v>
      </c>
      <c r="B78" s="90" t="s">
        <v>146</v>
      </c>
      <c r="C78" s="91" t="s">
        <v>473</v>
      </c>
      <c r="D78" s="92">
        <v>17</v>
      </c>
      <c r="E78" s="93">
        <f>D78/6.46</f>
        <v>2.6315789473684212</v>
      </c>
      <c r="F78" s="92" t="s">
        <v>375</v>
      </c>
      <c r="G78" s="92" t="s">
        <v>376</v>
      </c>
      <c r="H78" s="92" t="s">
        <v>373</v>
      </c>
      <c r="I78" s="92" t="s">
        <v>357</v>
      </c>
      <c r="J78" s="92" t="s">
        <v>358</v>
      </c>
      <c r="K78" s="92" t="s">
        <v>17</v>
      </c>
      <c r="L78" s="94" t="s">
        <v>17</v>
      </c>
      <c r="M78" s="142"/>
      <c r="N78" s="142"/>
    </row>
    <row r="79" spans="1:14" s="127" customFormat="1" ht="24">
      <c r="A79" s="95">
        <v>2139</v>
      </c>
      <c r="B79" s="90" t="s">
        <v>146</v>
      </c>
      <c r="C79" s="91" t="s">
        <v>473</v>
      </c>
      <c r="D79" s="92">
        <v>13</v>
      </c>
      <c r="E79" s="93">
        <f>D79/6.46</f>
        <v>2.0123839009287927</v>
      </c>
      <c r="F79" s="92" t="s">
        <v>375</v>
      </c>
      <c r="G79" s="92" t="s">
        <v>376</v>
      </c>
      <c r="H79" s="92" t="s">
        <v>373</v>
      </c>
      <c r="I79" s="92" t="s">
        <v>357</v>
      </c>
      <c r="J79" s="92" t="s">
        <v>358</v>
      </c>
      <c r="K79" s="92" t="s">
        <v>17</v>
      </c>
      <c r="L79" s="94" t="s">
        <v>17</v>
      </c>
      <c r="M79" s="202"/>
      <c r="N79" s="202"/>
    </row>
    <row r="80" spans="1:14" s="127" customFormat="1" ht="24">
      <c r="A80" s="95">
        <v>2140</v>
      </c>
      <c r="B80" s="90" t="s">
        <v>137</v>
      </c>
      <c r="C80" s="91" t="s">
        <v>474</v>
      </c>
      <c r="D80" s="92">
        <v>17</v>
      </c>
      <c r="E80" s="93">
        <f>D80/6.46</f>
        <v>2.6315789473684212</v>
      </c>
      <c r="F80" s="92" t="s">
        <v>375</v>
      </c>
      <c r="G80" s="92" t="s">
        <v>376</v>
      </c>
      <c r="H80" s="92" t="s">
        <v>373</v>
      </c>
      <c r="I80" s="92" t="s">
        <v>357</v>
      </c>
      <c r="J80" s="92" t="s">
        <v>358</v>
      </c>
      <c r="K80" s="92" t="s">
        <v>17</v>
      </c>
      <c r="L80" s="94" t="s">
        <v>17</v>
      </c>
      <c r="M80" s="202"/>
      <c r="N80" s="202"/>
    </row>
    <row r="81" spans="1:14" s="127" customFormat="1" ht="36">
      <c r="A81" s="95">
        <v>2141</v>
      </c>
      <c r="B81" s="90" t="s">
        <v>137</v>
      </c>
      <c r="C81" s="91" t="s">
        <v>475</v>
      </c>
      <c r="D81" s="92">
        <v>75</v>
      </c>
      <c r="E81" s="93">
        <f>D81/6.46</f>
        <v>11.609907120743035</v>
      </c>
      <c r="F81" s="92" t="s">
        <v>375</v>
      </c>
      <c r="G81" s="92" t="s">
        <v>376</v>
      </c>
      <c r="H81" s="92" t="s">
        <v>373</v>
      </c>
      <c r="I81" s="92" t="s">
        <v>357</v>
      </c>
      <c r="J81" s="92" t="s">
        <v>358</v>
      </c>
      <c r="K81" s="92" t="s">
        <v>17</v>
      </c>
      <c r="L81" s="94" t="s">
        <v>17</v>
      </c>
      <c r="M81" s="202"/>
      <c r="N81" s="202"/>
    </row>
    <row r="82" spans="1:14" s="127" customFormat="1" ht="24">
      <c r="A82" s="95">
        <v>2142</v>
      </c>
      <c r="B82" s="90" t="s">
        <v>137</v>
      </c>
      <c r="C82" s="91" t="s">
        <v>463</v>
      </c>
      <c r="D82" s="92">
        <v>10</v>
      </c>
      <c r="E82" s="93">
        <f>D82/6.46</f>
        <v>1.5479876160990713</v>
      </c>
      <c r="F82" s="92" t="s">
        <v>375</v>
      </c>
      <c r="G82" s="92" t="s">
        <v>376</v>
      </c>
      <c r="H82" s="92" t="s">
        <v>373</v>
      </c>
      <c r="I82" s="92" t="s">
        <v>357</v>
      </c>
      <c r="J82" s="92" t="s">
        <v>358</v>
      </c>
      <c r="K82" s="92" t="s">
        <v>17</v>
      </c>
      <c r="L82" s="94" t="s">
        <v>17</v>
      </c>
      <c r="M82" s="142"/>
      <c r="N82" s="142"/>
    </row>
    <row r="83" spans="1:14" ht="24">
      <c r="A83" s="143">
        <v>2143</v>
      </c>
      <c r="B83" s="90" t="s">
        <v>147</v>
      </c>
      <c r="C83" s="144" t="s">
        <v>476</v>
      </c>
      <c r="D83" s="92">
        <v>84</v>
      </c>
      <c r="E83" s="93">
        <f>D83/6.46</f>
        <v>13.003095975232199</v>
      </c>
      <c r="F83" s="165" t="s">
        <v>375</v>
      </c>
      <c r="G83" s="92" t="s">
        <v>376</v>
      </c>
      <c r="H83" s="92" t="s">
        <v>373</v>
      </c>
      <c r="I83" s="92" t="s">
        <v>357</v>
      </c>
      <c r="J83" s="92" t="s">
        <v>358</v>
      </c>
      <c r="K83" s="165" t="s">
        <v>17</v>
      </c>
      <c r="L83" s="177" t="s">
        <v>17</v>
      </c>
      <c r="M83" s="142"/>
      <c r="N83" s="142"/>
    </row>
    <row r="84" spans="1:14" ht="24">
      <c r="A84" s="143">
        <v>2144</v>
      </c>
      <c r="B84" s="90" t="s">
        <v>147</v>
      </c>
      <c r="C84" s="144" t="s">
        <v>463</v>
      </c>
      <c r="D84" s="92">
        <v>10</v>
      </c>
      <c r="E84" s="93">
        <f>D84/6.46</f>
        <v>1.5479876160990713</v>
      </c>
      <c r="F84" s="165" t="s">
        <v>375</v>
      </c>
      <c r="G84" s="92" t="s">
        <v>376</v>
      </c>
      <c r="H84" s="92" t="s">
        <v>373</v>
      </c>
      <c r="I84" s="92" t="s">
        <v>357</v>
      </c>
      <c r="J84" s="92" t="s">
        <v>358</v>
      </c>
      <c r="K84" s="165" t="s">
        <v>17</v>
      </c>
      <c r="L84" s="177" t="s">
        <v>17</v>
      </c>
      <c r="M84" s="142"/>
      <c r="N84" s="142"/>
    </row>
    <row r="85" spans="1:14" ht="36">
      <c r="A85" s="95">
        <v>2145</v>
      </c>
      <c r="B85" s="90" t="s">
        <v>148</v>
      </c>
      <c r="C85" s="91" t="s">
        <v>477</v>
      </c>
      <c r="D85" s="92">
        <v>12</v>
      </c>
      <c r="E85" s="93">
        <f>D85/6.46</f>
        <v>1.8575851393188854</v>
      </c>
      <c r="F85" s="92" t="s">
        <v>375</v>
      </c>
      <c r="G85" s="92" t="s">
        <v>376</v>
      </c>
      <c r="H85" s="92" t="s">
        <v>373</v>
      </c>
      <c r="I85" s="92" t="s">
        <v>357</v>
      </c>
      <c r="J85" s="92" t="s">
        <v>358</v>
      </c>
      <c r="K85" s="92" t="s">
        <v>17</v>
      </c>
      <c r="L85" s="177" t="s">
        <v>17</v>
      </c>
      <c r="M85" s="142"/>
      <c r="N85" s="142"/>
    </row>
    <row r="86" spans="1:14" ht="36">
      <c r="A86" s="95">
        <v>2146</v>
      </c>
      <c r="B86" s="90" t="s">
        <v>148</v>
      </c>
      <c r="C86" s="91" t="s">
        <v>477</v>
      </c>
      <c r="D86" s="92">
        <v>12</v>
      </c>
      <c r="E86" s="93">
        <f>D86/6.46</f>
        <v>1.8575851393188854</v>
      </c>
      <c r="F86" s="92" t="s">
        <v>375</v>
      </c>
      <c r="G86" s="92" t="s">
        <v>376</v>
      </c>
      <c r="H86" s="92" t="s">
        <v>373</v>
      </c>
      <c r="I86" s="92" t="s">
        <v>357</v>
      </c>
      <c r="J86" s="92" t="s">
        <v>358</v>
      </c>
      <c r="K86" s="92" t="s">
        <v>17</v>
      </c>
      <c r="L86" s="94" t="s">
        <v>17</v>
      </c>
      <c r="M86" s="142"/>
      <c r="N86" s="142"/>
    </row>
    <row r="87" spans="1:14" ht="24">
      <c r="A87" s="95">
        <v>2147</v>
      </c>
      <c r="B87" s="90" t="s">
        <v>147</v>
      </c>
      <c r="C87" s="91" t="s">
        <v>478</v>
      </c>
      <c r="D87" s="92">
        <v>58</v>
      </c>
      <c r="E87" s="93">
        <f>D87/6.46</f>
        <v>8.9783281733746136</v>
      </c>
      <c r="F87" s="92" t="s">
        <v>375</v>
      </c>
      <c r="G87" s="92" t="s">
        <v>376</v>
      </c>
      <c r="H87" s="92" t="s">
        <v>373</v>
      </c>
      <c r="I87" s="92" t="s">
        <v>357</v>
      </c>
      <c r="J87" s="92" t="s">
        <v>358</v>
      </c>
      <c r="K87" s="92" t="s">
        <v>17</v>
      </c>
      <c r="L87" s="94" t="s">
        <v>17</v>
      </c>
      <c r="M87" s="142"/>
      <c r="N87" s="142"/>
    </row>
    <row r="88" spans="1:14" ht="24">
      <c r="A88" s="95">
        <v>2148</v>
      </c>
      <c r="B88" s="90" t="s">
        <v>147</v>
      </c>
      <c r="C88" s="91" t="s">
        <v>463</v>
      </c>
      <c r="D88" s="92">
        <v>10</v>
      </c>
      <c r="E88" s="93">
        <f>D88/6.46</f>
        <v>1.5479876160990713</v>
      </c>
      <c r="F88" s="92" t="s">
        <v>375</v>
      </c>
      <c r="G88" s="92" t="s">
        <v>376</v>
      </c>
      <c r="H88" s="92" t="s">
        <v>373</v>
      </c>
      <c r="I88" s="92" t="s">
        <v>357</v>
      </c>
      <c r="J88" s="92" t="s">
        <v>358</v>
      </c>
      <c r="K88" s="92" t="s">
        <v>17</v>
      </c>
      <c r="L88" s="94" t="s">
        <v>17</v>
      </c>
      <c r="M88" s="142"/>
      <c r="N88" s="142"/>
    </row>
    <row r="89" spans="1:14" ht="24">
      <c r="A89" s="95">
        <v>2149</v>
      </c>
      <c r="B89" s="90" t="s">
        <v>149</v>
      </c>
      <c r="C89" s="91" t="s">
        <v>353</v>
      </c>
      <c r="D89" s="92">
        <v>107</v>
      </c>
      <c r="E89" s="93">
        <f>D89/6.46</f>
        <v>16.563467492260063</v>
      </c>
      <c r="F89" s="92" t="s">
        <v>354</v>
      </c>
      <c r="G89" s="92" t="s">
        <v>355</v>
      </c>
      <c r="H89" s="92" t="s">
        <v>356</v>
      </c>
      <c r="I89" s="92" t="s">
        <v>357</v>
      </c>
      <c r="J89" s="92" t="s">
        <v>358</v>
      </c>
      <c r="K89" s="92" t="s">
        <v>17</v>
      </c>
      <c r="L89" s="94" t="s">
        <v>17</v>
      </c>
      <c r="M89" s="142"/>
      <c r="N89" s="142"/>
    </row>
    <row r="90" spans="1:14" ht="24">
      <c r="A90" s="95">
        <v>2150</v>
      </c>
      <c r="B90" s="90" t="s">
        <v>150</v>
      </c>
      <c r="C90" s="91" t="s">
        <v>479</v>
      </c>
      <c r="D90" s="92">
        <v>25.2</v>
      </c>
      <c r="E90" s="93">
        <f>D90/6.46</f>
        <v>3.9009287925696592</v>
      </c>
      <c r="F90" s="92" t="s">
        <v>371</v>
      </c>
      <c r="G90" s="92" t="s">
        <v>355</v>
      </c>
      <c r="H90" s="92" t="s">
        <v>356</v>
      </c>
      <c r="I90" s="92" t="s">
        <v>357</v>
      </c>
      <c r="J90" s="92" t="s">
        <v>358</v>
      </c>
      <c r="K90" s="92" t="s">
        <v>17</v>
      </c>
      <c r="L90" s="94" t="s">
        <v>17</v>
      </c>
      <c r="M90" s="142"/>
      <c r="N90" s="142"/>
    </row>
    <row r="91" spans="1:14" s="102" customFormat="1" ht="24">
      <c r="A91" s="95">
        <v>2151</v>
      </c>
      <c r="B91" s="90" t="s">
        <v>151</v>
      </c>
      <c r="C91" s="91" t="s">
        <v>906</v>
      </c>
      <c r="D91" s="92">
        <v>34</v>
      </c>
      <c r="E91" s="93">
        <f>D91/6.46</f>
        <v>5.2631578947368425</v>
      </c>
      <c r="F91" s="92" t="s">
        <v>375</v>
      </c>
      <c r="G91" s="92" t="s">
        <v>376</v>
      </c>
      <c r="H91" s="92" t="s">
        <v>373</v>
      </c>
      <c r="I91" s="92" t="s">
        <v>357</v>
      </c>
      <c r="J91" s="92" t="s">
        <v>358</v>
      </c>
      <c r="K91" s="92" t="s">
        <v>17</v>
      </c>
      <c r="L91" s="94" t="s">
        <v>17</v>
      </c>
      <c r="M91" s="141"/>
      <c r="N91" s="141"/>
    </row>
    <row r="92" spans="1:14" ht="24">
      <c r="A92" s="95">
        <v>2152</v>
      </c>
      <c r="B92" s="90" t="s">
        <v>149</v>
      </c>
      <c r="C92" s="91" t="s">
        <v>481</v>
      </c>
      <c r="D92" s="92">
        <v>98</v>
      </c>
      <c r="E92" s="93">
        <f>D92/6.46</f>
        <v>15.170278637770897</v>
      </c>
      <c r="F92" s="92" t="s">
        <v>371</v>
      </c>
      <c r="G92" s="92" t="s">
        <v>355</v>
      </c>
      <c r="H92" s="92" t="s">
        <v>356</v>
      </c>
      <c r="I92" s="92" t="s">
        <v>357</v>
      </c>
      <c r="J92" s="92" t="s">
        <v>358</v>
      </c>
      <c r="K92" s="92" t="s">
        <v>17</v>
      </c>
      <c r="L92" s="94" t="s">
        <v>17</v>
      </c>
      <c r="M92" s="142"/>
      <c r="N92" s="142"/>
    </row>
    <row r="93" spans="1:14" ht="24">
      <c r="A93" s="95">
        <v>2153</v>
      </c>
      <c r="B93" s="90" t="s">
        <v>152</v>
      </c>
      <c r="C93" s="91" t="s">
        <v>368</v>
      </c>
      <c r="D93" s="92">
        <v>14</v>
      </c>
      <c r="E93" s="93">
        <f>D93/6.46</f>
        <v>2.1671826625386998</v>
      </c>
      <c r="F93" s="92" t="s">
        <v>369</v>
      </c>
      <c r="G93" s="92" t="s">
        <v>355</v>
      </c>
      <c r="H93" s="92" t="s">
        <v>356</v>
      </c>
      <c r="I93" s="92" t="s">
        <v>357</v>
      </c>
      <c r="J93" s="92" t="s">
        <v>358</v>
      </c>
      <c r="K93" s="92" t="s">
        <v>17</v>
      </c>
      <c r="L93" s="94" t="s">
        <v>17</v>
      </c>
      <c r="M93" s="142"/>
      <c r="N93" s="142"/>
    </row>
    <row r="94" spans="1:14" ht="24">
      <c r="A94" s="95">
        <v>2154</v>
      </c>
      <c r="B94" s="96" t="s">
        <v>153</v>
      </c>
      <c r="C94" s="91" t="s">
        <v>482</v>
      </c>
      <c r="D94" s="91">
        <v>40</v>
      </c>
      <c r="E94" s="93">
        <f>D94/6.46</f>
        <v>6.1919504643962853</v>
      </c>
      <c r="F94" s="91" t="s">
        <v>371</v>
      </c>
      <c r="G94" s="91" t="s">
        <v>355</v>
      </c>
      <c r="H94" s="91" t="s">
        <v>356</v>
      </c>
      <c r="I94" s="91" t="s">
        <v>357</v>
      </c>
      <c r="J94" s="91" t="s">
        <v>358</v>
      </c>
      <c r="K94" s="91" t="s">
        <v>17</v>
      </c>
      <c r="L94" s="97" t="s">
        <v>17</v>
      </c>
      <c r="M94" s="142"/>
      <c r="N94" s="142"/>
    </row>
    <row r="95" spans="1:14" ht="36">
      <c r="A95" s="95">
        <v>2155</v>
      </c>
      <c r="B95" s="90" t="s">
        <v>137</v>
      </c>
      <c r="C95" s="91" t="s">
        <v>483</v>
      </c>
      <c r="D95" s="92">
        <v>865</v>
      </c>
      <c r="E95" s="93">
        <f>D95/6.46</f>
        <v>133.90092879256966</v>
      </c>
      <c r="F95" s="92" t="s">
        <v>371</v>
      </c>
      <c r="G95" s="92" t="s">
        <v>484</v>
      </c>
      <c r="H95" s="92" t="s">
        <v>373</v>
      </c>
      <c r="I95" s="92" t="s">
        <v>357</v>
      </c>
      <c r="J95" s="92" t="s">
        <v>358</v>
      </c>
      <c r="K95" s="92" t="s">
        <v>17</v>
      </c>
      <c r="L95" s="94" t="s">
        <v>17</v>
      </c>
      <c r="M95" s="142"/>
      <c r="N95" s="142"/>
    </row>
    <row r="96" spans="1:14" ht="36">
      <c r="A96" s="95">
        <v>2156</v>
      </c>
      <c r="B96" s="90" t="s">
        <v>137</v>
      </c>
      <c r="C96" s="91" t="s">
        <v>485</v>
      </c>
      <c r="D96" s="92">
        <v>596</v>
      </c>
      <c r="E96" s="93">
        <f>D96/6.46</f>
        <v>92.260061919504651</v>
      </c>
      <c r="F96" s="92" t="s">
        <v>381</v>
      </c>
      <c r="G96" s="92" t="s">
        <v>397</v>
      </c>
      <c r="H96" s="92" t="s">
        <v>373</v>
      </c>
      <c r="I96" s="92" t="s">
        <v>357</v>
      </c>
      <c r="J96" s="92" t="s">
        <v>358</v>
      </c>
      <c r="K96" s="92" t="s">
        <v>17</v>
      </c>
      <c r="L96" s="94" t="s">
        <v>17</v>
      </c>
      <c r="M96" s="142"/>
      <c r="N96" s="142"/>
    </row>
    <row r="97" spans="1:14" ht="36">
      <c r="A97" s="95">
        <v>2157</v>
      </c>
      <c r="B97" s="90" t="s">
        <v>137</v>
      </c>
      <c r="C97" s="91" t="s">
        <v>486</v>
      </c>
      <c r="D97" s="92">
        <v>139</v>
      </c>
      <c r="E97" s="93">
        <f>D97/6.46</f>
        <v>21.517027863777091</v>
      </c>
      <c r="F97" s="92" t="s">
        <v>487</v>
      </c>
      <c r="G97" s="92" t="s">
        <v>376</v>
      </c>
      <c r="H97" s="92" t="s">
        <v>373</v>
      </c>
      <c r="I97" s="92" t="s">
        <v>357</v>
      </c>
      <c r="J97" s="92" t="s">
        <v>358</v>
      </c>
      <c r="K97" s="92" t="s">
        <v>17</v>
      </c>
      <c r="L97" s="94" t="s">
        <v>17</v>
      </c>
      <c r="M97" s="142"/>
      <c r="N97" s="142"/>
    </row>
    <row r="98" spans="1:14" ht="36">
      <c r="A98" s="95">
        <v>2158</v>
      </c>
      <c r="B98" s="90" t="s">
        <v>154</v>
      </c>
      <c r="C98" s="91" t="s">
        <v>488</v>
      </c>
      <c r="D98" s="92">
        <v>119</v>
      </c>
      <c r="E98" s="93">
        <f>D98/6.46</f>
        <v>18.421052631578949</v>
      </c>
      <c r="F98" s="92" t="s">
        <v>487</v>
      </c>
      <c r="G98" s="92" t="s">
        <v>376</v>
      </c>
      <c r="H98" s="92" t="s">
        <v>373</v>
      </c>
      <c r="I98" s="92" t="s">
        <v>357</v>
      </c>
      <c r="J98" s="92" t="s">
        <v>358</v>
      </c>
      <c r="K98" s="92" t="s">
        <v>17</v>
      </c>
      <c r="L98" s="94" t="s">
        <v>17</v>
      </c>
      <c r="M98" s="142"/>
      <c r="N98" s="142"/>
    </row>
    <row r="99" spans="1:14" ht="24">
      <c r="A99" s="95">
        <v>2159</v>
      </c>
      <c r="B99" s="90" t="s">
        <v>145</v>
      </c>
      <c r="C99" s="91" t="s">
        <v>489</v>
      </c>
      <c r="D99" s="92">
        <v>45</v>
      </c>
      <c r="E99" s="93">
        <f>D99/6.46</f>
        <v>6.96594427244582</v>
      </c>
      <c r="F99" s="92" t="s">
        <v>396</v>
      </c>
      <c r="G99" s="92" t="s">
        <v>397</v>
      </c>
      <c r="H99" s="92" t="s">
        <v>393</v>
      </c>
      <c r="I99" s="92" t="s">
        <v>357</v>
      </c>
      <c r="J99" s="92" t="s">
        <v>358</v>
      </c>
      <c r="K99" s="92" t="s">
        <v>17</v>
      </c>
      <c r="L99" s="94" t="s">
        <v>17</v>
      </c>
      <c r="M99" s="142"/>
      <c r="N99" s="142"/>
    </row>
    <row r="100" spans="1:14" ht="24">
      <c r="A100" s="95">
        <v>2160</v>
      </c>
      <c r="B100" s="90" t="s">
        <v>153</v>
      </c>
      <c r="C100" s="91" t="s">
        <v>489</v>
      </c>
      <c r="D100" s="92">
        <v>50</v>
      </c>
      <c r="E100" s="93">
        <f>D100/6.46</f>
        <v>7.7399380804953557</v>
      </c>
      <c r="F100" s="92" t="s">
        <v>396</v>
      </c>
      <c r="G100" s="92" t="s">
        <v>397</v>
      </c>
      <c r="H100" s="92" t="s">
        <v>393</v>
      </c>
      <c r="I100" s="92" t="s">
        <v>357</v>
      </c>
      <c r="J100" s="92" t="s">
        <v>358</v>
      </c>
      <c r="K100" s="92" t="s">
        <v>17</v>
      </c>
      <c r="L100" s="94" t="s">
        <v>17</v>
      </c>
      <c r="M100" s="142"/>
      <c r="N100" s="142"/>
    </row>
    <row r="101" spans="1:14" ht="48">
      <c r="A101" s="95">
        <v>2161</v>
      </c>
      <c r="B101" s="90" t="s">
        <v>155</v>
      </c>
      <c r="C101" s="91" t="s">
        <v>490</v>
      </c>
      <c r="D101" s="92">
        <v>35</v>
      </c>
      <c r="E101" s="93">
        <f>D101/6.46</f>
        <v>5.4179566563467496</v>
      </c>
      <c r="F101" s="92" t="s">
        <v>396</v>
      </c>
      <c r="G101" s="92" t="s">
        <v>397</v>
      </c>
      <c r="H101" s="92" t="s">
        <v>393</v>
      </c>
      <c r="I101" s="92" t="s">
        <v>357</v>
      </c>
      <c r="J101" s="92" t="s">
        <v>358</v>
      </c>
      <c r="K101" s="92" t="s">
        <v>17</v>
      </c>
      <c r="L101" s="94" t="s">
        <v>17</v>
      </c>
      <c r="M101" s="142"/>
      <c r="N101" s="142"/>
    </row>
    <row r="102" spans="1:14" ht="36">
      <c r="A102" s="95">
        <v>2162</v>
      </c>
      <c r="B102" s="90" t="s">
        <v>156</v>
      </c>
      <c r="C102" s="91" t="s">
        <v>491</v>
      </c>
      <c r="D102" s="92">
        <v>40</v>
      </c>
      <c r="E102" s="93">
        <f>D102/6.46</f>
        <v>6.1919504643962853</v>
      </c>
      <c r="F102" s="92" t="s">
        <v>396</v>
      </c>
      <c r="G102" s="92" t="s">
        <v>397</v>
      </c>
      <c r="H102" s="92" t="s">
        <v>393</v>
      </c>
      <c r="I102" s="92" t="s">
        <v>357</v>
      </c>
      <c r="J102" s="92" t="s">
        <v>358</v>
      </c>
      <c r="K102" s="92" t="s">
        <v>17</v>
      </c>
      <c r="L102" s="94" t="s">
        <v>17</v>
      </c>
      <c r="M102" s="142"/>
      <c r="N102" s="142"/>
    </row>
    <row r="103" spans="1:14" ht="36">
      <c r="A103" s="95">
        <v>2163</v>
      </c>
      <c r="B103" s="90" t="s">
        <v>148</v>
      </c>
      <c r="C103" s="91" t="s">
        <v>492</v>
      </c>
      <c r="D103" s="92">
        <v>35</v>
      </c>
      <c r="E103" s="93">
        <f>D103/6.46</f>
        <v>5.4179566563467496</v>
      </c>
      <c r="F103" s="92" t="s">
        <v>396</v>
      </c>
      <c r="G103" s="92" t="s">
        <v>397</v>
      </c>
      <c r="H103" s="92" t="s">
        <v>393</v>
      </c>
      <c r="I103" s="92" t="s">
        <v>357</v>
      </c>
      <c r="J103" s="92" t="s">
        <v>358</v>
      </c>
      <c r="K103" s="92" t="s">
        <v>17</v>
      </c>
      <c r="L103" s="94" t="s">
        <v>17</v>
      </c>
      <c r="M103" s="142"/>
      <c r="N103" s="142"/>
    </row>
    <row r="104" spans="1:14" ht="48">
      <c r="A104" s="95">
        <v>2164</v>
      </c>
      <c r="B104" s="90" t="s">
        <v>151</v>
      </c>
      <c r="C104" s="91" t="s">
        <v>493</v>
      </c>
      <c r="D104" s="92">
        <v>35</v>
      </c>
      <c r="E104" s="93">
        <f>D104/6.46</f>
        <v>5.4179566563467496</v>
      </c>
      <c r="F104" s="92" t="s">
        <v>396</v>
      </c>
      <c r="G104" s="92" t="s">
        <v>397</v>
      </c>
      <c r="H104" s="92" t="s">
        <v>393</v>
      </c>
      <c r="I104" s="92" t="s">
        <v>357</v>
      </c>
      <c r="J104" s="92" t="s">
        <v>358</v>
      </c>
      <c r="K104" s="92" t="s">
        <v>17</v>
      </c>
      <c r="L104" s="94" t="s">
        <v>17</v>
      </c>
      <c r="M104" s="142"/>
      <c r="N104" s="142"/>
    </row>
    <row r="105" spans="1:14" ht="36">
      <c r="A105" s="95">
        <v>2165</v>
      </c>
      <c r="B105" s="90" t="s">
        <v>157</v>
      </c>
      <c r="C105" s="91" t="s">
        <v>494</v>
      </c>
      <c r="D105" s="92">
        <v>92</v>
      </c>
      <c r="E105" s="93">
        <f>D105/6.46</f>
        <v>14.241486068111454</v>
      </c>
      <c r="F105" s="92" t="s">
        <v>381</v>
      </c>
      <c r="G105" s="92" t="s">
        <v>397</v>
      </c>
      <c r="H105" s="92" t="s">
        <v>393</v>
      </c>
      <c r="I105" s="92" t="s">
        <v>357</v>
      </c>
      <c r="J105" s="92" t="s">
        <v>358</v>
      </c>
      <c r="K105" s="92" t="s">
        <v>17</v>
      </c>
      <c r="L105" s="94" t="s">
        <v>17</v>
      </c>
      <c r="M105" s="142"/>
      <c r="N105" s="142"/>
    </row>
    <row r="106" spans="1:14" ht="36">
      <c r="A106" s="95">
        <v>2166</v>
      </c>
      <c r="B106" s="90" t="s">
        <v>158</v>
      </c>
      <c r="C106" s="91" t="s">
        <v>495</v>
      </c>
      <c r="D106" s="92">
        <v>50</v>
      </c>
      <c r="E106" s="93">
        <f>D106/6.46</f>
        <v>7.7399380804953557</v>
      </c>
      <c r="F106" s="92" t="s">
        <v>381</v>
      </c>
      <c r="G106" s="92" t="s">
        <v>397</v>
      </c>
      <c r="H106" s="92" t="s">
        <v>393</v>
      </c>
      <c r="I106" s="92" t="s">
        <v>357</v>
      </c>
      <c r="J106" s="92" t="s">
        <v>358</v>
      </c>
      <c r="K106" s="92" t="s">
        <v>17</v>
      </c>
      <c r="L106" s="94" t="s">
        <v>17</v>
      </c>
      <c r="M106" s="142"/>
      <c r="N106" s="142"/>
    </row>
    <row r="107" spans="1:14" ht="36">
      <c r="A107" s="95">
        <v>2167</v>
      </c>
      <c r="B107" s="90" t="s">
        <v>159</v>
      </c>
      <c r="C107" s="91" t="s">
        <v>495</v>
      </c>
      <c r="D107" s="92">
        <v>131</v>
      </c>
      <c r="E107" s="93">
        <f>D107/6.46</f>
        <v>20.278637770897834</v>
      </c>
      <c r="F107" s="92" t="s">
        <v>381</v>
      </c>
      <c r="G107" s="92" t="s">
        <v>397</v>
      </c>
      <c r="H107" s="92" t="s">
        <v>393</v>
      </c>
      <c r="I107" s="92" t="s">
        <v>357</v>
      </c>
      <c r="J107" s="92" t="s">
        <v>358</v>
      </c>
      <c r="K107" s="92" t="s">
        <v>17</v>
      </c>
      <c r="L107" s="94" t="s">
        <v>17</v>
      </c>
      <c r="M107" s="142"/>
      <c r="N107" s="142"/>
    </row>
    <row r="108" spans="1:14" ht="36">
      <c r="A108" s="95">
        <v>2168</v>
      </c>
      <c r="B108" s="90" t="s">
        <v>160</v>
      </c>
      <c r="C108" s="91" t="s">
        <v>496</v>
      </c>
      <c r="D108" s="92">
        <v>51</v>
      </c>
      <c r="E108" s="93">
        <f>D108/6.46</f>
        <v>7.8947368421052628</v>
      </c>
      <c r="F108" s="92" t="s">
        <v>381</v>
      </c>
      <c r="G108" s="92" t="s">
        <v>397</v>
      </c>
      <c r="H108" s="92" t="s">
        <v>393</v>
      </c>
      <c r="I108" s="92" t="s">
        <v>357</v>
      </c>
      <c r="J108" s="92" t="s">
        <v>358</v>
      </c>
      <c r="K108" s="92" t="s">
        <v>17</v>
      </c>
      <c r="L108" s="94" t="s">
        <v>17</v>
      </c>
      <c r="M108" s="142"/>
      <c r="N108" s="142"/>
    </row>
    <row r="109" spans="1:14" ht="36">
      <c r="A109" s="95">
        <v>2169</v>
      </c>
      <c r="B109" s="90" t="s">
        <v>160</v>
      </c>
      <c r="C109" s="91" t="s">
        <v>495</v>
      </c>
      <c r="D109" s="92">
        <v>61</v>
      </c>
      <c r="E109" s="93">
        <f>D109/6.46</f>
        <v>9.442724458204335</v>
      </c>
      <c r="F109" s="92" t="s">
        <v>381</v>
      </c>
      <c r="G109" s="92" t="s">
        <v>397</v>
      </c>
      <c r="H109" s="92" t="s">
        <v>393</v>
      </c>
      <c r="I109" s="92" t="s">
        <v>357</v>
      </c>
      <c r="J109" s="92" t="s">
        <v>358</v>
      </c>
      <c r="K109" s="92" t="s">
        <v>17</v>
      </c>
      <c r="L109" s="94" t="s">
        <v>17</v>
      </c>
      <c r="M109" s="142"/>
      <c r="N109" s="142"/>
    </row>
    <row r="110" spans="1:14" ht="36">
      <c r="A110" s="95">
        <v>2170</v>
      </c>
      <c r="B110" s="90" t="s">
        <v>160</v>
      </c>
      <c r="C110" s="91" t="s">
        <v>495</v>
      </c>
      <c r="D110" s="92">
        <v>92</v>
      </c>
      <c r="E110" s="93">
        <f>D110/6.46</f>
        <v>14.241486068111454</v>
      </c>
      <c r="F110" s="92" t="s">
        <v>381</v>
      </c>
      <c r="G110" s="92" t="s">
        <v>397</v>
      </c>
      <c r="H110" s="92" t="s">
        <v>393</v>
      </c>
      <c r="I110" s="92" t="s">
        <v>357</v>
      </c>
      <c r="J110" s="92" t="s">
        <v>358</v>
      </c>
      <c r="K110" s="92" t="s">
        <v>17</v>
      </c>
      <c r="L110" s="94" t="s">
        <v>17</v>
      </c>
      <c r="M110" s="142"/>
      <c r="N110" s="142"/>
    </row>
    <row r="111" spans="1:14" ht="36">
      <c r="A111" s="95">
        <v>2171</v>
      </c>
      <c r="B111" s="90" t="s">
        <v>156</v>
      </c>
      <c r="C111" s="91" t="s">
        <v>495</v>
      </c>
      <c r="D111" s="92">
        <v>130</v>
      </c>
      <c r="E111" s="93">
        <f>D111/6.46</f>
        <v>20.123839009287927</v>
      </c>
      <c r="F111" s="92" t="s">
        <v>381</v>
      </c>
      <c r="G111" s="92" t="s">
        <v>397</v>
      </c>
      <c r="H111" s="92" t="s">
        <v>393</v>
      </c>
      <c r="I111" s="92" t="s">
        <v>357</v>
      </c>
      <c r="J111" s="92" t="s">
        <v>358</v>
      </c>
      <c r="K111" s="92" t="s">
        <v>17</v>
      </c>
      <c r="L111" s="94" t="s">
        <v>17</v>
      </c>
      <c r="M111" s="142"/>
      <c r="N111" s="142"/>
    </row>
    <row r="112" spans="1:14" ht="36">
      <c r="A112" s="95">
        <v>2172</v>
      </c>
      <c r="B112" s="90" t="s">
        <v>161</v>
      </c>
      <c r="C112" s="91" t="s">
        <v>495</v>
      </c>
      <c r="D112" s="92">
        <v>38</v>
      </c>
      <c r="E112" s="93">
        <f>D112/6.46</f>
        <v>5.882352941176471</v>
      </c>
      <c r="F112" s="92" t="s">
        <v>381</v>
      </c>
      <c r="G112" s="92" t="s">
        <v>397</v>
      </c>
      <c r="H112" s="92" t="s">
        <v>393</v>
      </c>
      <c r="I112" s="92" t="s">
        <v>357</v>
      </c>
      <c r="J112" s="92" t="s">
        <v>358</v>
      </c>
      <c r="K112" s="92" t="s">
        <v>17</v>
      </c>
      <c r="L112" s="94" t="s">
        <v>17</v>
      </c>
      <c r="M112" s="142"/>
      <c r="N112" s="142"/>
    </row>
    <row r="113" spans="1:14" ht="36">
      <c r="A113" s="95">
        <v>2173</v>
      </c>
      <c r="B113" s="90" t="s">
        <v>137</v>
      </c>
      <c r="C113" s="91" t="s">
        <v>495</v>
      </c>
      <c r="D113" s="92">
        <v>135</v>
      </c>
      <c r="E113" s="93">
        <f>D113/6.46</f>
        <v>20.897832817337463</v>
      </c>
      <c r="F113" s="92" t="s">
        <v>381</v>
      </c>
      <c r="G113" s="92" t="s">
        <v>397</v>
      </c>
      <c r="H113" s="92" t="s">
        <v>393</v>
      </c>
      <c r="I113" s="92" t="s">
        <v>357</v>
      </c>
      <c r="J113" s="92" t="s">
        <v>358</v>
      </c>
      <c r="K113" s="92" t="s">
        <v>17</v>
      </c>
      <c r="L113" s="94" t="s">
        <v>17</v>
      </c>
      <c r="M113" s="142"/>
      <c r="N113" s="142"/>
    </row>
    <row r="114" spans="1:14" ht="24">
      <c r="A114" s="95">
        <v>2175</v>
      </c>
      <c r="B114" s="90" t="s">
        <v>163</v>
      </c>
      <c r="C114" s="91" t="s">
        <v>497</v>
      </c>
      <c r="D114" s="92">
        <v>10</v>
      </c>
      <c r="E114" s="93">
        <f>D114/6.46</f>
        <v>1.5479876160990713</v>
      </c>
      <c r="F114" s="92" t="s">
        <v>375</v>
      </c>
      <c r="G114" s="92" t="s">
        <v>376</v>
      </c>
      <c r="H114" s="92" t="s">
        <v>356</v>
      </c>
      <c r="I114" s="92" t="s">
        <v>357</v>
      </c>
      <c r="J114" s="92" t="s">
        <v>358</v>
      </c>
      <c r="K114" s="92" t="s">
        <v>17</v>
      </c>
      <c r="L114" s="94" t="s">
        <v>17</v>
      </c>
      <c r="M114" s="142"/>
      <c r="N114" s="142"/>
    </row>
    <row r="115" spans="1:14" ht="24">
      <c r="A115" s="95">
        <v>2176</v>
      </c>
      <c r="B115" s="90" t="s">
        <v>164</v>
      </c>
      <c r="C115" s="91" t="s">
        <v>498</v>
      </c>
      <c r="D115" s="92">
        <v>360</v>
      </c>
      <c r="E115" s="93">
        <f>D115/6.46</f>
        <v>55.72755417956656</v>
      </c>
      <c r="F115" s="92" t="s">
        <v>499</v>
      </c>
      <c r="G115" s="92" t="s">
        <v>355</v>
      </c>
      <c r="H115" s="92" t="s">
        <v>356</v>
      </c>
      <c r="I115" s="92" t="s">
        <v>357</v>
      </c>
      <c r="J115" s="92" t="s">
        <v>358</v>
      </c>
      <c r="K115" s="92" t="s">
        <v>17</v>
      </c>
      <c r="L115" s="94" t="s">
        <v>17</v>
      </c>
      <c r="M115" s="142"/>
      <c r="N115" s="142"/>
    </row>
    <row r="116" spans="1:14" ht="36">
      <c r="A116" s="95">
        <v>2177</v>
      </c>
      <c r="B116" s="90" t="s">
        <v>165</v>
      </c>
      <c r="C116" s="91" t="s">
        <v>500</v>
      </c>
      <c r="D116" s="92">
        <v>235</v>
      </c>
      <c r="E116" s="93">
        <f>D116/6.46</f>
        <v>36.377708978328172</v>
      </c>
      <c r="F116" s="92" t="s">
        <v>501</v>
      </c>
      <c r="G116" s="92" t="s">
        <v>387</v>
      </c>
      <c r="H116" s="92" t="s">
        <v>356</v>
      </c>
      <c r="I116" s="92" t="s">
        <v>357</v>
      </c>
      <c r="J116" s="92" t="s">
        <v>358</v>
      </c>
      <c r="K116" s="92" t="s">
        <v>17</v>
      </c>
      <c r="L116" s="94" t="s">
        <v>17</v>
      </c>
      <c r="M116" s="142"/>
      <c r="N116" s="142"/>
    </row>
    <row r="117" spans="1:14" ht="36">
      <c r="A117" s="95">
        <v>2178</v>
      </c>
      <c r="B117" s="90" t="s">
        <v>165</v>
      </c>
      <c r="C117" s="91" t="s">
        <v>502</v>
      </c>
      <c r="D117" s="92">
        <v>11</v>
      </c>
      <c r="E117" s="93">
        <f>D117/6.46</f>
        <v>1.7027863777089782</v>
      </c>
      <c r="F117" s="92" t="s">
        <v>375</v>
      </c>
      <c r="G117" s="92" t="s">
        <v>376</v>
      </c>
      <c r="H117" s="92" t="s">
        <v>356</v>
      </c>
      <c r="I117" s="92" t="s">
        <v>357</v>
      </c>
      <c r="J117" s="92" t="s">
        <v>358</v>
      </c>
      <c r="K117" s="92" t="s">
        <v>17</v>
      </c>
      <c r="L117" s="94" t="s">
        <v>17</v>
      </c>
      <c r="M117" s="202"/>
      <c r="N117" s="202"/>
    </row>
    <row r="118" spans="1:14" ht="48">
      <c r="A118" s="95">
        <v>2179</v>
      </c>
      <c r="B118" s="90" t="s">
        <v>165</v>
      </c>
      <c r="C118" s="91" t="s">
        <v>503</v>
      </c>
      <c r="D118" s="92">
        <v>11</v>
      </c>
      <c r="E118" s="93">
        <f>D118/6.46</f>
        <v>1.7027863777089782</v>
      </c>
      <c r="F118" s="92" t="s">
        <v>375</v>
      </c>
      <c r="G118" s="92" t="s">
        <v>376</v>
      </c>
      <c r="H118" s="92" t="s">
        <v>356</v>
      </c>
      <c r="I118" s="92" t="s">
        <v>357</v>
      </c>
      <c r="J118" s="92" t="s">
        <v>358</v>
      </c>
      <c r="K118" s="92" t="s">
        <v>17</v>
      </c>
      <c r="L118" s="94" t="s">
        <v>17</v>
      </c>
      <c r="M118" s="142"/>
      <c r="N118" s="142"/>
    </row>
    <row r="119" spans="1:14" ht="24">
      <c r="A119" s="95">
        <v>2180</v>
      </c>
      <c r="B119" s="90" t="s">
        <v>165</v>
      </c>
      <c r="C119" s="91" t="s">
        <v>504</v>
      </c>
      <c r="D119" s="92">
        <v>21</v>
      </c>
      <c r="E119" s="93">
        <f>D119/6.46</f>
        <v>3.2507739938080498</v>
      </c>
      <c r="F119" s="92" t="s">
        <v>375</v>
      </c>
      <c r="G119" s="92" t="s">
        <v>376</v>
      </c>
      <c r="H119" s="92" t="s">
        <v>356</v>
      </c>
      <c r="I119" s="92" t="s">
        <v>357</v>
      </c>
      <c r="J119" s="92" t="s">
        <v>358</v>
      </c>
      <c r="K119" s="92" t="s">
        <v>17</v>
      </c>
      <c r="L119" s="94" t="s">
        <v>17</v>
      </c>
      <c r="M119" s="142"/>
      <c r="N119" s="142"/>
    </row>
    <row r="120" spans="1:14" ht="24">
      <c r="A120" s="95">
        <v>2182</v>
      </c>
      <c r="B120" s="90" t="s">
        <v>151</v>
      </c>
      <c r="C120" s="91" t="s">
        <v>505</v>
      </c>
      <c r="D120" s="92">
        <v>20</v>
      </c>
      <c r="E120" s="93">
        <f>D120/6.46</f>
        <v>3.0959752321981426</v>
      </c>
      <c r="F120" s="92" t="s">
        <v>375</v>
      </c>
      <c r="G120" s="92" t="s">
        <v>99</v>
      </c>
      <c r="H120" s="92" t="s">
        <v>356</v>
      </c>
      <c r="I120" s="92" t="s">
        <v>357</v>
      </c>
      <c r="J120" s="92" t="s">
        <v>358</v>
      </c>
      <c r="K120" s="92" t="s">
        <v>17</v>
      </c>
      <c r="L120" s="94" t="s">
        <v>17</v>
      </c>
      <c r="M120" s="142"/>
      <c r="N120" s="142"/>
    </row>
    <row r="121" spans="1:14" ht="36">
      <c r="A121" s="95">
        <v>2183</v>
      </c>
      <c r="B121" s="90" t="s">
        <v>161</v>
      </c>
      <c r="C121" s="91" t="s">
        <v>506</v>
      </c>
      <c r="D121" s="92">
        <v>960</v>
      </c>
      <c r="E121" s="93">
        <f>D121/6.46</f>
        <v>148.60681114551085</v>
      </c>
      <c r="F121" s="92" t="s">
        <v>384</v>
      </c>
      <c r="G121" s="92" t="s">
        <v>382</v>
      </c>
      <c r="H121" s="92" t="s">
        <v>365</v>
      </c>
      <c r="I121" s="92" t="s">
        <v>357</v>
      </c>
      <c r="J121" s="92" t="s">
        <v>358</v>
      </c>
      <c r="K121" s="92" t="s">
        <v>17</v>
      </c>
      <c r="L121" s="94" t="s">
        <v>17</v>
      </c>
      <c r="M121" s="142"/>
      <c r="N121" s="142"/>
    </row>
    <row r="122" spans="1:14" ht="24">
      <c r="A122" s="95">
        <v>2184</v>
      </c>
      <c r="B122" s="90" t="s">
        <v>159</v>
      </c>
      <c r="C122" s="91" t="s">
        <v>385</v>
      </c>
      <c r="D122" s="92">
        <v>455.06</v>
      </c>
      <c r="E122" s="93">
        <f>D122/6.46</f>
        <v>70.442724458204339</v>
      </c>
      <c r="F122" s="92" t="s">
        <v>386</v>
      </c>
      <c r="G122" s="92" t="s">
        <v>387</v>
      </c>
      <c r="H122" s="92" t="s">
        <v>356</v>
      </c>
      <c r="I122" s="92" t="s">
        <v>357</v>
      </c>
      <c r="J122" s="92" t="s">
        <v>358</v>
      </c>
      <c r="K122" s="92" t="s">
        <v>17</v>
      </c>
      <c r="L122" s="94" t="s">
        <v>17</v>
      </c>
      <c r="M122" s="142"/>
      <c r="N122" s="142"/>
    </row>
    <row r="123" spans="1:14" ht="48">
      <c r="A123" s="95">
        <v>2185</v>
      </c>
      <c r="B123" s="90" t="s">
        <v>146</v>
      </c>
      <c r="C123" s="91" t="s">
        <v>507</v>
      </c>
      <c r="D123" s="92">
        <v>1834.04</v>
      </c>
      <c r="E123" s="93">
        <f>D123/6.46</f>
        <v>283.90712074303406</v>
      </c>
      <c r="F123" s="92" t="s">
        <v>440</v>
      </c>
      <c r="G123" s="92" t="s">
        <v>382</v>
      </c>
      <c r="H123" s="92" t="s">
        <v>365</v>
      </c>
      <c r="I123" s="92" t="s">
        <v>357</v>
      </c>
      <c r="J123" s="92" t="s">
        <v>358</v>
      </c>
      <c r="K123" s="92" t="s">
        <v>17</v>
      </c>
      <c r="L123" s="94" t="s">
        <v>17</v>
      </c>
      <c r="M123" s="142"/>
      <c r="N123" s="142"/>
    </row>
    <row r="124" spans="1:14" ht="24">
      <c r="A124" s="95">
        <v>2186</v>
      </c>
      <c r="B124" s="90" t="s">
        <v>164</v>
      </c>
      <c r="C124" s="91" t="s">
        <v>508</v>
      </c>
      <c r="D124" s="92">
        <v>100</v>
      </c>
      <c r="E124" s="93">
        <f>D124/6.46</f>
        <v>15.479876160990711</v>
      </c>
      <c r="F124" s="92" t="s">
        <v>509</v>
      </c>
      <c r="G124" s="92" t="s">
        <v>355</v>
      </c>
      <c r="H124" s="92" t="s">
        <v>356</v>
      </c>
      <c r="I124" s="92" t="s">
        <v>357</v>
      </c>
      <c r="J124" s="92" t="s">
        <v>358</v>
      </c>
      <c r="K124" s="92" t="s">
        <v>17</v>
      </c>
      <c r="L124" s="94" t="s">
        <v>17</v>
      </c>
      <c r="M124" s="142"/>
      <c r="N124" s="142"/>
    </row>
    <row r="125" spans="1:14" ht="36">
      <c r="A125" s="95">
        <v>2187</v>
      </c>
      <c r="B125" s="90" t="s">
        <v>158</v>
      </c>
      <c r="C125" s="91" t="s">
        <v>510</v>
      </c>
      <c r="D125" s="92">
        <v>56</v>
      </c>
      <c r="E125" s="93">
        <f>D125/6.46</f>
        <v>8.6687306501547994</v>
      </c>
      <c r="F125" s="92" t="s">
        <v>381</v>
      </c>
      <c r="G125" s="92" t="s">
        <v>397</v>
      </c>
      <c r="H125" s="92" t="s">
        <v>393</v>
      </c>
      <c r="I125" s="92" t="s">
        <v>357</v>
      </c>
      <c r="J125" s="92" t="s">
        <v>358</v>
      </c>
      <c r="K125" s="92" t="s">
        <v>17</v>
      </c>
      <c r="L125" s="94" t="s">
        <v>17</v>
      </c>
      <c r="M125" s="142"/>
      <c r="N125" s="142"/>
    </row>
    <row r="126" spans="1:14" ht="36">
      <c r="A126" s="95">
        <v>2188</v>
      </c>
      <c r="B126" s="90" t="s">
        <v>155</v>
      </c>
      <c r="C126" s="91" t="s">
        <v>511</v>
      </c>
      <c r="D126" s="92">
        <v>21</v>
      </c>
      <c r="E126" s="93">
        <f>D126/6.46</f>
        <v>3.2507739938080498</v>
      </c>
      <c r="F126" s="92" t="s">
        <v>375</v>
      </c>
      <c r="G126" s="92" t="s">
        <v>376</v>
      </c>
      <c r="H126" s="92" t="s">
        <v>373</v>
      </c>
      <c r="I126" s="92" t="s">
        <v>357</v>
      </c>
      <c r="J126" s="92" t="s">
        <v>358</v>
      </c>
      <c r="K126" s="92" t="s">
        <v>17</v>
      </c>
      <c r="L126" s="94" t="s">
        <v>17</v>
      </c>
      <c r="M126" s="142"/>
      <c r="N126" s="142"/>
    </row>
    <row r="127" spans="1:14" ht="36">
      <c r="A127" s="95">
        <v>2189</v>
      </c>
      <c r="B127" s="90" t="s">
        <v>155</v>
      </c>
      <c r="C127" s="91" t="s">
        <v>511</v>
      </c>
      <c r="D127" s="92">
        <v>18</v>
      </c>
      <c r="E127" s="93">
        <f>D127/6.46</f>
        <v>2.7863777089783284</v>
      </c>
      <c r="F127" s="92" t="s">
        <v>375</v>
      </c>
      <c r="G127" s="92" t="s">
        <v>376</v>
      </c>
      <c r="H127" s="92" t="s">
        <v>373</v>
      </c>
      <c r="I127" s="92" t="s">
        <v>357</v>
      </c>
      <c r="J127" s="92" t="s">
        <v>358</v>
      </c>
      <c r="K127" s="92" t="s">
        <v>17</v>
      </c>
      <c r="L127" s="94" t="s">
        <v>17</v>
      </c>
      <c r="M127" s="142"/>
      <c r="N127" s="142"/>
    </row>
    <row r="128" spans="1:14" s="102" customFormat="1" ht="24">
      <c r="A128" s="95">
        <v>2190</v>
      </c>
      <c r="B128" s="90" t="s">
        <v>155</v>
      </c>
      <c r="C128" s="91" t="s">
        <v>512</v>
      </c>
      <c r="D128" s="92">
        <v>14</v>
      </c>
      <c r="E128" s="93">
        <f>D128/6.46</f>
        <v>2.1671826625386998</v>
      </c>
      <c r="F128" s="92" t="s">
        <v>375</v>
      </c>
      <c r="G128" s="92" t="s">
        <v>376</v>
      </c>
      <c r="H128" s="92" t="s">
        <v>393</v>
      </c>
      <c r="I128" s="92" t="s">
        <v>357</v>
      </c>
      <c r="J128" s="92" t="s">
        <v>358</v>
      </c>
      <c r="K128" s="92" t="s">
        <v>17</v>
      </c>
      <c r="L128" s="94" t="s">
        <v>17</v>
      </c>
      <c r="M128" s="141"/>
      <c r="N128" s="141"/>
    </row>
    <row r="129" spans="1:14" s="102" customFormat="1" ht="24">
      <c r="A129" s="95">
        <v>2191</v>
      </c>
      <c r="B129" s="90" t="s">
        <v>165</v>
      </c>
      <c r="C129" s="91" t="s">
        <v>512</v>
      </c>
      <c r="D129" s="92">
        <v>15</v>
      </c>
      <c r="E129" s="93">
        <f>D129/6.46</f>
        <v>2.321981424148607</v>
      </c>
      <c r="F129" s="92" t="s">
        <v>375</v>
      </c>
      <c r="G129" s="92" t="s">
        <v>376</v>
      </c>
      <c r="H129" s="92" t="s">
        <v>373</v>
      </c>
      <c r="I129" s="92" t="s">
        <v>357</v>
      </c>
      <c r="J129" s="92" t="s">
        <v>358</v>
      </c>
      <c r="K129" s="92" t="s">
        <v>17</v>
      </c>
      <c r="L129" s="94" t="s">
        <v>17</v>
      </c>
      <c r="M129" s="141"/>
      <c r="N129" s="141"/>
    </row>
    <row r="130" spans="1:14" s="102" customFormat="1" ht="24">
      <c r="A130" s="95">
        <v>2192</v>
      </c>
      <c r="B130" s="90" t="s">
        <v>156</v>
      </c>
      <c r="C130" s="91" t="s">
        <v>512</v>
      </c>
      <c r="D130" s="92">
        <v>15</v>
      </c>
      <c r="E130" s="93">
        <f>D130/6.46</f>
        <v>2.321981424148607</v>
      </c>
      <c r="F130" s="92" t="s">
        <v>375</v>
      </c>
      <c r="G130" s="92" t="s">
        <v>376</v>
      </c>
      <c r="H130" s="92" t="s">
        <v>393</v>
      </c>
      <c r="I130" s="92" t="s">
        <v>357</v>
      </c>
      <c r="J130" s="92" t="s">
        <v>358</v>
      </c>
      <c r="K130" s="92" t="s">
        <v>17</v>
      </c>
      <c r="L130" s="94" t="s">
        <v>17</v>
      </c>
      <c r="M130" s="141"/>
      <c r="N130" s="141"/>
    </row>
    <row r="131" spans="1:14" ht="24">
      <c r="A131" s="95">
        <v>2193</v>
      </c>
      <c r="B131" s="90" t="s">
        <v>156</v>
      </c>
      <c r="C131" s="91" t="s">
        <v>513</v>
      </c>
      <c r="D131" s="92">
        <v>14</v>
      </c>
      <c r="E131" s="93">
        <f>D131/6.46</f>
        <v>2.1671826625386998</v>
      </c>
      <c r="F131" s="92" t="s">
        <v>375</v>
      </c>
      <c r="G131" s="92" t="s">
        <v>376</v>
      </c>
      <c r="H131" s="92" t="s">
        <v>393</v>
      </c>
      <c r="I131" s="92" t="s">
        <v>357</v>
      </c>
      <c r="J131" s="92" t="s">
        <v>358</v>
      </c>
      <c r="K131" s="92" t="s">
        <v>17</v>
      </c>
      <c r="L131" s="94" t="s">
        <v>17</v>
      </c>
      <c r="M131" s="142"/>
      <c r="N131" s="142"/>
    </row>
    <row r="132" spans="1:14" ht="36">
      <c r="A132" s="95">
        <v>2194</v>
      </c>
      <c r="B132" s="90" t="s">
        <v>151</v>
      </c>
      <c r="C132" s="91" t="s">
        <v>514</v>
      </c>
      <c r="D132" s="92">
        <v>14</v>
      </c>
      <c r="E132" s="93">
        <f>D132/6.46</f>
        <v>2.1671826625386998</v>
      </c>
      <c r="F132" s="92" t="s">
        <v>375</v>
      </c>
      <c r="G132" s="92" t="s">
        <v>376</v>
      </c>
      <c r="H132" s="92" t="s">
        <v>393</v>
      </c>
      <c r="I132" s="92" t="s">
        <v>357</v>
      </c>
      <c r="J132" s="92" t="s">
        <v>358</v>
      </c>
      <c r="K132" s="92" t="s">
        <v>17</v>
      </c>
      <c r="L132" s="94" t="s">
        <v>17</v>
      </c>
      <c r="M132" s="142"/>
      <c r="N132" s="142"/>
    </row>
    <row r="133" spans="1:14" ht="24">
      <c r="A133" s="95">
        <v>2195</v>
      </c>
      <c r="B133" s="90" t="s">
        <v>166</v>
      </c>
      <c r="C133" s="91" t="s">
        <v>515</v>
      </c>
      <c r="D133" s="92">
        <v>14</v>
      </c>
      <c r="E133" s="93">
        <f>D133/6.46</f>
        <v>2.1671826625386998</v>
      </c>
      <c r="F133" s="92" t="s">
        <v>375</v>
      </c>
      <c r="G133" s="92" t="s">
        <v>376</v>
      </c>
      <c r="H133" s="92" t="s">
        <v>393</v>
      </c>
      <c r="I133" s="92" t="s">
        <v>357</v>
      </c>
      <c r="J133" s="92" t="s">
        <v>358</v>
      </c>
      <c r="K133" s="92" t="s">
        <v>17</v>
      </c>
      <c r="L133" s="94" t="s">
        <v>17</v>
      </c>
      <c r="M133" s="142"/>
      <c r="N133" s="142"/>
    </row>
    <row r="134" spans="1:14" ht="24">
      <c r="A134" s="95">
        <v>2196</v>
      </c>
      <c r="B134" s="90" t="s">
        <v>153</v>
      </c>
      <c r="C134" s="91" t="s">
        <v>516</v>
      </c>
      <c r="D134" s="92">
        <v>15</v>
      </c>
      <c r="E134" s="93">
        <f>D134/6.46</f>
        <v>2.321981424148607</v>
      </c>
      <c r="F134" s="92" t="s">
        <v>375</v>
      </c>
      <c r="G134" s="92" t="s">
        <v>376</v>
      </c>
      <c r="H134" s="92" t="s">
        <v>393</v>
      </c>
      <c r="I134" s="92" t="s">
        <v>357</v>
      </c>
      <c r="J134" s="92" t="s">
        <v>358</v>
      </c>
      <c r="K134" s="92" t="s">
        <v>17</v>
      </c>
      <c r="L134" s="94" t="s">
        <v>17</v>
      </c>
      <c r="M134" s="142"/>
      <c r="N134" s="142"/>
    </row>
    <row r="135" spans="1:14" s="102" customFormat="1" ht="24">
      <c r="A135" s="95">
        <v>2197</v>
      </c>
      <c r="B135" s="90" t="s">
        <v>161</v>
      </c>
      <c r="C135" s="91" t="s">
        <v>512</v>
      </c>
      <c r="D135" s="92">
        <v>14</v>
      </c>
      <c r="E135" s="93">
        <f>D135/6.46</f>
        <v>2.1671826625386998</v>
      </c>
      <c r="F135" s="92" t="s">
        <v>375</v>
      </c>
      <c r="G135" s="92" t="s">
        <v>376</v>
      </c>
      <c r="H135" s="92" t="s">
        <v>393</v>
      </c>
      <c r="I135" s="92" t="s">
        <v>357</v>
      </c>
      <c r="J135" s="92" t="s">
        <v>358</v>
      </c>
      <c r="K135" s="92" t="s">
        <v>17</v>
      </c>
      <c r="L135" s="94" t="s">
        <v>17</v>
      </c>
      <c r="M135" s="141"/>
      <c r="N135" s="141"/>
    </row>
    <row r="136" spans="1:14" ht="48">
      <c r="A136" s="95">
        <v>2198</v>
      </c>
      <c r="B136" s="90" t="s">
        <v>167</v>
      </c>
      <c r="C136" s="91" t="s">
        <v>517</v>
      </c>
      <c r="D136" s="92">
        <v>21</v>
      </c>
      <c r="E136" s="93">
        <f>D136/6.46</f>
        <v>3.2507739938080498</v>
      </c>
      <c r="F136" s="92" t="s">
        <v>375</v>
      </c>
      <c r="G136" s="92" t="s">
        <v>376</v>
      </c>
      <c r="H136" s="92" t="s">
        <v>393</v>
      </c>
      <c r="I136" s="92" t="s">
        <v>357</v>
      </c>
      <c r="J136" s="92" t="s">
        <v>358</v>
      </c>
      <c r="K136" s="92" t="s">
        <v>17</v>
      </c>
      <c r="L136" s="94" t="s">
        <v>17</v>
      </c>
      <c r="M136" s="202"/>
      <c r="N136" s="202"/>
    </row>
    <row r="137" spans="1:14" ht="48">
      <c r="A137" s="95">
        <v>2199</v>
      </c>
      <c r="B137" s="90" t="s">
        <v>156</v>
      </c>
      <c r="C137" s="91" t="s">
        <v>518</v>
      </c>
      <c r="D137" s="92">
        <v>17</v>
      </c>
      <c r="E137" s="93">
        <f>D137/6.46</f>
        <v>2.6315789473684212</v>
      </c>
      <c r="F137" s="92" t="s">
        <v>375</v>
      </c>
      <c r="G137" s="92" t="s">
        <v>376</v>
      </c>
      <c r="H137" s="92" t="s">
        <v>393</v>
      </c>
      <c r="I137" s="92" t="s">
        <v>357</v>
      </c>
      <c r="J137" s="92" t="s">
        <v>358</v>
      </c>
      <c r="K137" s="92" t="s">
        <v>17</v>
      </c>
      <c r="L137" s="94" t="s">
        <v>17</v>
      </c>
      <c r="M137" s="142"/>
      <c r="N137" s="142"/>
    </row>
    <row r="138" spans="1:14" ht="24">
      <c r="A138" s="95">
        <v>2200</v>
      </c>
      <c r="B138" s="90" t="s">
        <v>165</v>
      </c>
      <c r="C138" s="91" t="s">
        <v>519</v>
      </c>
      <c r="D138" s="92">
        <v>13</v>
      </c>
      <c r="E138" s="93">
        <f>D138/6.46</f>
        <v>2.0123839009287927</v>
      </c>
      <c r="F138" s="92" t="s">
        <v>375</v>
      </c>
      <c r="G138" s="92" t="s">
        <v>376</v>
      </c>
      <c r="H138" s="92" t="s">
        <v>393</v>
      </c>
      <c r="I138" s="92" t="s">
        <v>357</v>
      </c>
      <c r="J138" s="92" t="s">
        <v>358</v>
      </c>
      <c r="K138" s="92" t="s">
        <v>17</v>
      </c>
      <c r="L138" s="94" t="s">
        <v>17</v>
      </c>
      <c r="M138" s="202"/>
      <c r="N138" s="202"/>
    </row>
    <row r="139" spans="1:14" ht="36">
      <c r="A139" s="95">
        <v>2201</v>
      </c>
      <c r="B139" s="90" t="s">
        <v>168</v>
      </c>
      <c r="C139" s="91" t="s">
        <v>434</v>
      </c>
      <c r="D139" s="92">
        <v>15</v>
      </c>
      <c r="E139" s="93">
        <f>D139/6.46</f>
        <v>2.321981424148607</v>
      </c>
      <c r="F139" s="92" t="s">
        <v>375</v>
      </c>
      <c r="G139" s="92" t="s">
        <v>376</v>
      </c>
      <c r="H139" s="92" t="s">
        <v>373</v>
      </c>
      <c r="I139" s="92" t="s">
        <v>357</v>
      </c>
      <c r="J139" s="92" t="s">
        <v>358</v>
      </c>
      <c r="K139" s="92" t="s">
        <v>17</v>
      </c>
      <c r="L139" s="94" t="s">
        <v>17</v>
      </c>
      <c r="M139" s="132"/>
      <c r="N139" s="132"/>
    </row>
    <row r="140" spans="1:14" ht="48">
      <c r="A140" s="95">
        <v>2202</v>
      </c>
      <c r="B140" s="90" t="s">
        <v>156</v>
      </c>
      <c r="C140" s="91" t="s">
        <v>518</v>
      </c>
      <c r="D140" s="92">
        <v>10</v>
      </c>
      <c r="E140" s="93">
        <f>D140/6.46</f>
        <v>1.5479876160990713</v>
      </c>
      <c r="F140" s="92" t="s">
        <v>375</v>
      </c>
      <c r="G140" s="92" t="s">
        <v>376</v>
      </c>
      <c r="H140" s="92" t="s">
        <v>393</v>
      </c>
      <c r="I140" s="92" t="s">
        <v>357</v>
      </c>
      <c r="J140" s="92" t="s">
        <v>358</v>
      </c>
      <c r="K140" s="92" t="s">
        <v>17</v>
      </c>
      <c r="L140" s="94" t="s">
        <v>17</v>
      </c>
      <c r="M140" s="142"/>
      <c r="N140" s="142"/>
    </row>
    <row r="141" spans="1:14" ht="60">
      <c r="A141" s="95">
        <v>2203</v>
      </c>
      <c r="B141" s="90" t="s">
        <v>157</v>
      </c>
      <c r="C141" s="91" t="s">
        <v>520</v>
      </c>
      <c r="D141" s="92">
        <v>10</v>
      </c>
      <c r="E141" s="93">
        <f>D141/6.46</f>
        <v>1.5479876160990713</v>
      </c>
      <c r="F141" s="92" t="s">
        <v>375</v>
      </c>
      <c r="G141" s="92" t="s">
        <v>376</v>
      </c>
      <c r="H141" s="92" t="s">
        <v>373</v>
      </c>
      <c r="I141" s="92" t="s">
        <v>357</v>
      </c>
      <c r="J141" s="92" t="s">
        <v>358</v>
      </c>
      <c r="K141" s="92" t="s">
        <v>17</v>
      </c>
      <c r="L141" s="94" t="s">
        <v>17</v>
      </c>
      <c r="M141" s="142"/>
      <c r="N141" s="142"/>
    </row>
    <row r="142" spans="1:14" ht="48">
      <c r="A142" s="95">
        <v>2204</v>
      </c>
      <c r="B142" s="90" t="s">
        <v>167</v>
      </c>
      <c r="C142" s="91" t="s">
        <v>517</v>
      </c>
      <c r="D142" s="92">
        <v>11</v>
      </c>
      <c r="E142" s="93">
        <f>D142/6.46</f>
        <v>1.7027863777089782</v>
      </c>
      <c r="F142" s="92" t="s">
        <v>375</v>
      </c>
      <c r="G142" s="92" t="s">
        <v>376</v>
      </c>
      <c r="H142" s="92" t="s">
        <v>373</v>
      </c>
      <c r="I142" s="92" t="s">
        <v>357</v>
      </c>
      <c r="J142" s="92" t="s">
        <v>358</v>
      </c>
      <c r="K142" s="92" t="s">
        <v>17</v>
      </c>
      <c r="L142" s="94" t="s">
        <v>17</v>
      </c>
      <c r="M142" s="202"/>
      <c r="N142" s="202"/>
    </row>
    <row r="143" spans="1:14" ht="24">
      <c r="A143" s="95">
        <v>2205</v>
      </c>
      <c r="B143" s="90" t="s">
        <v>153</v>
      </c>
      <c r="C143" s="91" t="s">
        <v>516</v>
      </c>
      <c r="D143" s="92">
        <v>13</v>
      </c>
      <c r="E143" s="93">
        <f>D143/6.46</f>
        <v>2.0123839009287927</v>
      </c>
      <c r="F143" s="92" t="s">
        <v>375</v>
      </c>
      <c r="G143" s="92" t="s">
        <v>376</v>
      </c>
      <c r="H143" s="92" t="s">
        <v>393</v>
      </c>
      <c r="I143" s="92" t="s">
        <v>357</v>
      </c>
      <c r="J143" s="92" t="s">
        <v>358</v>
      </c>
      <c r="K143" s="92" t="s">
        <v>17</v>
      </c>
      <c r="L143" s="94" t="s">
        <v>17</v>
      </c>
      <c r="M143" s="142"/>
      <c r="N143" s="142"/>
    </row>
    <row r="144" spans="1:14" ht="36">
      <c r="A144" s="95">
        <v>2207</v>
      </c>
      <c r="B144" s="90" t="s">
        <v>159</v>
      </c>
      <c r="C144" s="91" t="s">
        <v>521</v>
      </c>
      <c r="D144" s="92">
        <v>21</v>
      </c>
      <c r="E144" s="93">
        <f>D144/6.46</f>
        <v>3.2507739938080498</v>
      </c>
      <c r="F144" s="92" t="s">
        <v>375</v>
      </c>
      <c r="G144" s="92" t="s">
        <v>376</v>
      </c>
      <c r="H144" s="92" t="s">
        <v>393</v>
      </c>
      <c r="I144" s="92" t="s">
        <v>357</v>
      </c>
      <c r="J144" s="92" t="s">
        <v>358</v>
      </c>
      <c r="K144" s="92" t="s">
        <v>17</v>
      </c>
      <c r="L144" s="94" t="s">
        <v>17</v>
      </c>
      <c r="M144" s="142"/>
      <c r="N144" s="142"/>
    </row>
    <row r="145" spans="1:14" ht="48">
      <c r="A145" s="95">
        <v>2208</v>
      </c>
      <c r="B145" s="90" t="s">
        <v>156</v>
      </c>
      <c r="C145" s="91" t="s">
        <v>522</v>
      </c>
      <c r="D145" s="92">
        <v>21</v>
      </c>
      <c r="E145" s="93">
        <f>D145/6.46</f>
        <v>3.2507739938080498</v>
      </c>
      <c r="F145" s="92" t="s">
        <v>375</v>
      </c>
      <c r="G145" s="92" t="s">
        <v>376</v>
      </c>
      <c r="H145" s="92" t="s">
        <v>393</v>
      </c>
      <c r="I145" s="92" t="s">
        <v>357</v>
      </c>
      <c r="J145" s="92" t="s">
        <v>358</v>
      </c>
      <c r="K145" s="92" t="s">
        <v>17</v>
      </c>
      <c r="L145" s="94" t="s">
        <v>17</v>
      </c>
      <c r="M145" s="142"/>
      <c r="N145" s="142"/>
    </row>
    <row r="146" spans="1:14" ht="36">
      <c r="A146" s="95">
        <v>2209</v>
      </c>
      <c r="B146" s="90" t="s">
        <v>159</v>
      </c>
      <c r="C146" s="91" t="s">
        <v>521</v>
      </c>
      <c r="D146" s="92">
        <v>10</v>
      </c>
      <c r="E146" s="93">
        <f>D146/6.46</f>
        <v>1.5479876160990713</v>
      </c>
      <c r="F146" s="92" t="s">
        <v>375</v>
      </c>
      <c r="G146" s="92" t="s">
        <v>376</v>
      </c>
      <c r="H146" s="92" t="s">
        <v>393</v>
      </c>
      <c r="I146" s="92" t="s">
        <v>357</v>
      </c>
      <c r="J146" s="92" t="s">
        <v>358</v>
      </c>
      <c r="K146" s="92" t="s">
        <v>17</v>
      </c>
      <c r="L146" s="94" t="s">
        <v>17</v>
      </c>
      <c r="M146" s="142"/>
      <c r="N146" s="142"/>
    </row>
    <row r="147" spans="1:14" ht="24">
      <c r="A147" s="95">
        <v>2210</v>
      </c>
      <c r="B147" s="90" t="s">
        <v>167</v>
      </c>
      <c r="C147" s="91" t="s">
        <v>523</v>
      </c>
      <c r="D147" s="92">
        <v>10</v>
      </c>
      <c r="E147" s="93">
        <f>D147/6.46</f>
        <v>1.5479876160990713</v>
      </c>
      <c r="F147" s="92" t="s">
        <v>375</v>
      </c>
      <c r="G147" s="92" t="s">
        <v>376</v>
      </c>
      <c r="H147" s="92" t="s">
        <v>393</v>
      </c>
      <c r="I147" s="92" t="s">
        <v>357</v>
      </c>
      <c r="J147" s="92" t="s">
        <v>358</v>
      </c>
      <c r="K147" s="92" t="s">
        <v>17</v>
      </c>
      <c r="L147" s="94" t="s">
        <v>17</v>
      </c>
      <c r="M147" s="142"/>
      <c r="N147" s="142"/>
    </row>
    <row r="148" spans="1:14" ht="24">
      <c r="A148" s="95">
        <v>2211</v>
      </c>
      <c r="B148" s="90" t="s">
        <v>170</v>
      </c>
      <c r="C148" s="91" t="s">
        <v>524</v>
      </c>
      <c r="D148" s="92">
        <v>15</v>
      </c>
      <c r="E148" s="93">
        <f>D148/6.46</f>
        <v>2.321981424148607</v>
      </c>
      <c r="F148" s="92" t="s">
        <v>375</v>
      </c>
      <c r="G148" s="92" t="s">
        <v>376</v>
      </c>
      <c r="H148" s="92" t="s">
        <v>393</v>
      </c>
      <c r="I148" s="92" t="s">
        <v>357</v>
      </c>
      <c r="J148" s="92" t="s">
        <v>358</v>
      </c>
      <c r="K148" s="92" t="s">
        <v>17</v>
      </c>
      <c r="L148" s="94" t="s">
        <v>17</v>
      </c>
      <c r="M148" s="142"/>
      <c r="N148" s="142"/>
    </row>
    <row r="149" spans="1:14" s="102" customFormat="1" ht="24">
      <c r="A149" s="95">
        <v>2212</v>
      </c>
      <c r="B149" s="90" t="s">
        <v>171</v>
      </c>
      <c r="C149" s="91" t="s">
        <v>512</v>
      </c>
      <c r="D149" s="92">
        <v>12</v>
      </c>
      <c r="E149" s="93">
        <f>D149/6.46</f>
        <v>1.8575851393188854</v>
      </c>
      <c r="F149" s="92" t="s">
        <v>375</v>
      </c>
      <c r="G149" s="92" t="s">
        <v>376</v>
      </c>
      <c r="H149" s="92" t="s">
        <v>393</v>
      </c>
      <c r="I149" s="92" t="s">
        <v>357</v>
      </c>
      <c r="J149" s="92" t="s">
        <v>358</v>
      </c>
      <c r="K149" s="92" t="s">
        <v>17</v>
      </c>
      <c r="L149" s="94" t="s">
        <v>17</v>
      </c>
      <c r="M149" s="141"/>
      <c r="N149" s="141"/>
    </row>
    <row r="150" spans="1:14" ht="48">
      <c r="A150" s="95">
        <v>2213</v>
      </c>
      <c r="B150" s="90" t="s">
        <v>164</v>
      </c>
      <c r="C150" s="91" t="s">
        <v>525</v>
      </c>
      <c r="D150" s="92">
        <v>14</v>
      </c>
      <c r="E150" s="93">
        <f>D150/6.46</f>
        <v>2.1671826625386998</v>
      </c>
      <c r="F150" s="92" t="s">
        <v>375</v>
      </c>
      <c r="G150" s="92" t="s">
        <v>376</v>
      </c>
      <c r="H150" s="92" t="s">
        <v>373</v>
      </c>
      <c r="I150" s="92" t="s">
        <v>357</v>
      </c>
      <c r="J150" s="92" t="s">
        <v>358</v>
      </c>
      <c r="K150" s="92" t="s">
        <v>17</v>
      </c>
      <c r="L150" s="94" t="s">
        <v>17</v>
      </c>
      <c r="M150" s="142"/>
      <c r="N150" s="142"/>
    </row>
    <row r="151" spans="1:14" ht="36">
      <c r="A151" s="95">
        <v>2214</v>
      </c>
      <c r="B151" s="90" t="s">
        <v>172</v>
      </c>
      <c r="C151" s="91" t="s">
        <v>526</v>
      </c>
      <c r="D151" s="92">
        <v>14</v>
      </c>
      <c r="E151" s="93">
        <f>D151/6.46</f>
        <v>2.1671826625386998</v>
      </c>
      <c r="F151" s="92" t="s">
        <v>375</v>
      </c>
      <c r="G151" s="92" t="s">
        <v>376</v>
      </c>
      <c r="H151" s="92" t="s">
        <v>393</v>
      </c>
      <c r="I151" s="92" t="s">
        <v>357</v>
      </c>
      <c r="J151" s="92" t="s">
        <v>358</v>
      </c>
      <c r="K151" s="92" t="s">
        <v>17</v>
      </c>
      <c r="L151" s="94" t="s">
        <v>17</v>
      </c>
      <c r="M151" s="142"/>
      <c r="N151" s="142"/>
    </row>
    <row r="152" spans="1:14" ht="24">
      <c r="A152" s="95">
        <v>2215</v>
      </c>
      <c r="B152" s="90" t="s">
        <v>167</v>
      </c>
      <c r="C152" s="91" t="s">
        <v>523</v>
      </c>
      <c r="D152" s="92">
        <v>11</v>
      </c>
      <c r="E152" s="93">
        <f>D152/6.46</f>
        <v>1.7027863777089782</v>
      </c>
      <c r="F152" s="92" t="s">
        <v>375</v>
      </c>
      <c r="G152" s="92" t="s">
        <v>376</v>
      </c>
      <c r="H152" s="92" t="s">
        <v>393</v>
      </c>
      <c r="I152" s="92" t="s">
        <v>357</v>
      </c>
      <c r="J152" s="92" t="s">
        <v>358</v>
      </c>
      <c r="K152" s="92" t="s">
        <v>17</v>
      </c>
      <c r="L152" s="94" t="s">
        <v>17</v>
      </c>
      <c r="M152" s="142"/>
      <c r="N152" s="142"/>
    </row>
    <row r="153" spans="1:14" s="102" customFormat="1" ht="24">
      <c r="A153" s="95">
        <v>2216</v>
      </c>
      <c r="B153" s="90" t="s">
        <v>173</v>
      </c>
      <c r="C153" s="91" t="s">
        <v>512</v>
      </c>
      <c r="D153" s="92">
        <v>15</v>
      </c>
      <c r="E153" s="93">
        <f>D153/6.46</f>
        <v>2.321981424148607</v>
      </c>
      <c r="F153" s="92" t="s">
        <v>375</v>
      </c>
      <c r="G153" s="92" t="s">
        <v>376</v>
      </c>
      <c r="H153" s="92" t="s">
        <v>393</v>
      </c>
      <c r="I153" s="92" t="s">
        <v>357</v>
      </c>
      <c r="J153" s="92" t="s">
        <v>358</v>
      </c>
      <c r="K153" s="92" t="s">
        <v>17</v>
      </c>
      <c r="L153" s="94" t="s">
        <v>17</v>
      </c>
      <c r="M153" s="141"/>
      <c r="N153" s="141"/>
    </row>
    <row r="154" spans="1:14" s="102" customFormat="1" ht="36">
      <c r="A154" s="95">
        <v>2217</v>
      </c>
      <c r="B154" s="90" t="s">
        <v>159</v>
      </c>
      <c r="C154" s="91" t="s">
        <v>290</v>
      </c>
      <c r="D154" s="92">
        <v>16</v>
      </c>
      <c r="E154" s="93">
        <f>D154/6.46</f>
        <v>2.4767801857585141</v>
      </c>
      <c r="F154" s="92" t="s">
        <v>375</v>
      </c>
      <c r="G154" s="92" t="s">
        <v>376</v>
      </c>
      <c r="H154" s="92" t="s">
        <v>393</v>
      </c>
      <c r="I154" s="92" t="s">
        <v>357</v>
      </c>
      <c r="J154" s="92" t="s">
        <v>358</v>
      </c>
      <c r="K154" s="92" t="s">
        <v>17</v>
      </c>
      <c r="L154" s="94" t="s">
        <v>17</v>
      </c>
      <c r="M154" s="141"/>
      <c r="N154" s="141"/>
    </row>
    <row r="155" spans="1:14" ht="36">
      <c r="A155" s="95">
        <v>2218</v>
      </c>
      <c r="B155" s="90" t="s">
        <v>145</v>
      </c>
      <c r="C155" s="91" t="s">
        <v>527</v>
      </c>
      <c r="D155" s="92">
        <v>14</v>
      </c>
      <c r="E155" s="93">
        <f>D155/6.46</f>
        <v>2.1671826625386998</v>
      </c>
      <c r="F155" s="92" t="s">
        <v>375</v>
      </c>
      <c r="G155" s="92" t="s">
        <v>376</v>
      </c>
      <c r="H155" s="92" t="s">
        <v>393</v>
      </c>
      <c r="I155" s="92" t="s">
        <v>357</v>
      </c>
      <c r="J155" s="92" t="s">
        <v>358</v>
      </c>
      <c r="K155" s="92" t="s">
        <v>17</v>
      </c>
      <c r="L155" s="94" t="s">
        <v>17</v>
      </c>
      <c r="M155" s="142"/>
      <c r="N155" s="142"/>
    </row>
    <row r="156" spans="1:14" s="127" customFormat="1" ht="24">
      <c r="A156" s="95">
        <v>2219</v>
      </c>
      <c r="B156" s="90" t="s">
        <v>153</v>
      </c>
      <c r="C156" s="91" t="s">
        <v>516</v>
      </c>
      <c r="D156" s="92">
        <v>14</v>
      </c>
      <c r="E156" s="93">
        <f>D156/6.46</f>
        <v>2.1671826625386998</v>
      </c>
      <c r="F156" s="92" t="s">
        <v>375</v>
      </c>
      <c r="G156" s="92" t="s">
        <v>376</v>
      </c>
      <c r="H156" s="92" t="s">
        <v>393</v>
      </c>
      <c r="I156" s="92" t="s">
        <v>357</v>
      </c>
      <c r="J156" s="92" t="s">
        <v>358</v>
      </c>
      <c r="K156" s="92" t="s">
        <v>17</v>
      </c>
      <c r="L156" s="94" t="s">
        <v>17</v>
      </c>
      <c r="M156" s="142"/>
      <c r="N156" s="142"/>
    </row>
    <row r="157" spans="1:14" s="102" customFormat="1" ht="24">
      <c r="A157" s="95">
        <v>2220</v>
      </c>
      <c r="B157" s="90" t="s">
        <v>156</v>
      </c>
      <c r="C157" s="91" t="s">
        <v>512</v>
      </c>
      <c r="D157" s="92">
        <v>20</v>
      </c>
      <c r="E157" s="93">
        <f>D157/6.46</f>
        <v>3.0959752321981426</v>
      </c>
      <c r="F157" s="92" t="s">
        <v>375</v>
      </c>
      <c r="G157" s="92" t="s">
        <v>376</v>
      </c>
      <c r="H157" s="92" t="s">
        <v>393</v>
      </c>
      <c r="I157" s="92" t="s">
        <v>357</v>
      </c>
      <c r="J157" s="92" t="s">
        <v>358</v>
      </c>
      <c r="K157" s="92" t="s">
        <v>17</v>
      </c>
      <c r="L157" s="94" t="s">
        <v>17</v>
      </c>
      <c r="M157" s="141"/>
      <c r="N157" s="141"/>
    </row>
    <row r="158" spans="1:14" ht="36">
      <c r="A158" s="95">
        <v>2221</v>
      </c>
      <c r="B158" s="90" t="s">
        <v>151</v>
      </c>
      <c r="C158" s="91" t="s">
        <v>528</v>
      </c>
      <c r="D158" s="92">
        <v>13</v>
      </c>
      <c r="E158" s="93">
        <f>D158/6.46</f>
        <v>2.0123839009287927</v>
      </c>
      <c r="F158" s="92" t="s">
        <v>375</v>
      </c>
      <c r="G158" s="92" t="s">
        <v>376</v>
      </c>
      <c r="H158" s="92" t="s">
        <v>393</v>
      </c>
      <c r="I158" s="92" t="s">
        <v>357</v>
      </c>
      <c r="J158" s="92" t="s">
        <v>358</v>
      </c>
      <c r="K158" s="92" t="s">
        <v>17</v>
      </c>
      <c r="L158" s="94" t="s">
        <v>17</v>
      </c>
      <c r="M158" s="142"/>
      <c r="N158" s="142"/>
    </row>
    <row r="159" spans="1:14" ht="36">
      <c r="A159" s="95">
        <v>2232</v>
      </c>
      <c r="B159" s="90" t="s">
        <v>158</v>
      </c>
      <c r="C159" s="91" t="s">
        <v>529</v>
      </c>
      <c r="D159" s="92">
        <v>25</v>
      </c>
      <c r="E159" s="93">
        <f>D159/6.46</f>
        <v>3.8699690402476778</v>
      </c>
      <c r="F159" s="92" t="s">
        <v>375</v>
      </c>
      <c r="G159" s="92" t="s">
        <v>376</v>
      </c>
      <c r="H159" s="92" t="s">
        <v>373</v>
      </c>
      <c r="I159" s="92" t="s">
        <v>357</v>
      </c>
      <c r="J159" s="92" t="s">
        <v>358</v>
      </c>
      <c r="K159" s="92" t="s">
        <v>17</v>
      </c>
      <c r="L159" s="94" t="s">
        <v>17</v>
      </c>
      <c r="M159" s="202"/>
      <c r="N159" s="202"/>
    </row>
    <row r="160" spans="1:14" ht="36">
      <c r="A160" s="95">
        <v>2237</v>
      </c>
      <c r="B160" s="90" t="s">
        <v>163</v>
      </c>
      <c r="C160" s="91" t="s">
        <v>530</v>
      </c>
      <c r="D160" s="92">
        <v>20</v>
      </c>
      <c r="E160" s="93">
        <f>D160/6.46</f>
        <v>3.0959752321981426</v>
      </c>
      <c r="F160" s="92" t="s">
        <v>375</v>
      </c>
      <c r="G160" s="92" t="s">
        <v>376</v>
      </c>
      <c r="H160" s="92" t="s">
        <v>373</v>
      </c>
      <c r="I160" s="92" t="s">
        <v>357</v>
      </c>
      <c r="J160" s="92" t="s">
        <v>358</v>
      </c>
      <c r="K160" s="92" t="s">
        <v>17</v>
      </c>
      <c r="L160" s="94" t="s">
        <v>17</v>
      </c>
      <c r="M160" s="142"/>
      <c r="N160" s="142"/>
    </row>
    <row r="161" spans="1:14" ht="24">
      <c r="A161" s="95">
        <v>2239</v>
      </c>
      <c r="B161" s="90" t="s">
        <v>180</v>
      </c>
      <c r="C161" s="91" t="s">
        <v>531</v>
      </c>
      <c r="D161" s="92">
        <v>13</v>
      </c>
      <c r="E161" s="93">
        <f>D161/6.46</f>
        <v>2.0123839009287927</v>
      </c>
      <c r="F161" s="92" t="s">
        <v>375</v>
      </c>
      <c r="G161" s="92" t="s">
        <v>376</v>
      </c>
      <c r="H161" s="92" t="s">
        <v>373</v>
      </c>
      <c r="I161" s="92" t="s">
        <v>357</v>
      </c>
      <c r="J161" s="92" t="s">
        <v>358</v>
      </c>
      <c r="K161" s="92" t="s">
        <v>17</v>
      </c>
      <c r="L161" s="94" t="s">
        <v>17</v>
      </c>
      <c r="M161" s="142"/>
      <c r="N161" s="142"/>
    </row>
    <row r="162" spans="1:14" ht="36">
      <c r="A162" s="95">
        <v>2256</v>
      </c>
      <c r="B162" s="90" t="s">
        <v>178</v>
      </c>
      <c r="C162" s="91" t="s">
        <v>559</v>
      </c>
      <c r="D162" s="92">
        <v>4800</v>
      </c>
      <c r="E162" s="93">
        <f>D162/6.46</f>
        <v>743.03405572755423</v>
      </c>
      <c r="F162" s="92" t="s">
        <v>544</v>
      </c>
      <c r="G162" s="92" t="s">
        <v>361</v>
      </c>
      <c r="H162" s="92" t="s">
        <v>393</v>
      </c>
      <c r="I162" s="92" t="s">
        <v>357</v>
      </c>
      <c r="J162" s="92" t="s">
        <v>358</v>
      </c>
      <c r="K162" s="92" t="s">
        <v>17</v>
      </c>
      <c r="L162" s="94" t="s">
        <v>17</v>
      </c>
      <c r="M162" s="132"/>
      <c r="N162" s="132"/>
    </row>
    <row r="163" spans="1:14" ht="36">
      <c r="A163" s="95">
        <v>2257</v>
      </c>
      <c r="B163" s="90" t="s">
        <v>178</v>
      </c>
      <c r="C163" s="91" t="s">
        <v>560</v>
      </c>
      <c r="D163" s="92">
        <v>5000</v>
      </c>
      <c r="E163" s="93">
        <f>D163/6.46</f>
        <v>773.99380804953557</v>
      </c>
      <c r="F163" s="92" t="s">
        <v>561</v>
      </c>
      <c r="G163" s="92" t="s">
        <v>361</v>
      </c>
      <c r="H163" s="92" t="s">
        <v>393</v>
      </c>
      <c r="I163" s="92" t="s">
        <v>357</v>
      </c>
      <c r="J163" s="92" t="s">
        <v>358</v>
      </c>
      <c r="K163" s="92" t="s">
        <v>17</v>
      </c>
      <c r="L163" s="94" t="s">
        <v>17</v>
      </c>
      <c r="M163" s="132"/>
      <c r="N163" s="132"/>
    </row>
    <row r="164" spans="1:14" ht="36">
      <c r="A164" s="95">
        <v>2258</v>
      </c>
      <c r="B164" s="90" t="s">
        <v>178</v>
      </c>
      <c r="C164" s="91" t="s">
        <v>562</v>
      </c>
      <c r="D164" s="92">
        <v>4545.45</v>
      </c>
      <c r="E164" s="93">
        <f>D164/6.46</f>
        <v>703.63003095975228</v>
      </c>
      <c r="F164" s="92" t="s">
        <v>563</v>
      </c>
      <c r="G164" s="92" t="s">
        <v>361</v>
      </c>
      <c r="H164" s="92" t="s">
        <v>373</v>
      </c>
      <c r="I164" s="92" t="s">
        <v>357</v>
      </c>
      <c r="J164" s="92" t="s">
        <v>358</v>
      </c>
      <c r="K164" s="92" t="s">
        <v>17</v>
      </c>
      <c r="L164" s="94" t="s">
        <v>17</v>
      </c>
      <c r="M164" s="132"/>
      <c r="N164" s="132"/>
    </row>
    <row r="165" spans="1:14" ht="36">
      <c r="A165" s="95">
        <v>2259</v>
      </c>
      <c r="B165" s="90" t="s">
        <v>178</v>
      </c>
      <c r="C165" s="91" t="s">
        <v>564</v>
      </c>
      <c r="D165" s="92">
        <v>3000</v>
      </c>
      <c r="E165" s="93">
        <f>D165/6.46</f>
        <v>464.39628482972137</v>
      </c>
      <c r="F165" s="92" t="s">
        <v>461</v>
      </c>
      <c r="G165" s="92" t="s">
        <v>361</v>
      </c>
      <c r="H165" s="92" t="s">
        <v>393</v>
      </c>
      <c r="I165" s="92" t="s">
        <v>357</v>
      </c>
      <c r="J165" s="92" t="s">
        <v>358</v>
      </c>
      <c r="K165" s="92" t="s">
        <v>17</v>
      </c>
      <c r="L165" s="94" t="s">
        <v>17</v>
      </c>
      <c r="M165" s="132"/>
      <c r="N165" s="132"/>
    </row>
    <row r="166" spans="1:14" ht="36">
      <c r="A166" s="95">
        <v>2260</v>
      </c>
      <c r="B166" s="90" t="s">
        <v>178</v>
      </c>
      <c r="C166" s="91" t="s">
        <v>565</v>
      </c>
      <c r="D166" s="92">
        <v>2000</v>
      </c>
      <c r="E166" s="93">
        <f>D166/6.46</f>
        <v>309.59752321981426</v>
      </c>
      <c r="F166" s="92" t="s">
        <v>566</v>
      </c>
      <c r="G166" s="92" t="s">
        <v>361</v>
      </c>
      <c r="H166" s="92" t="s">
        <v>393</v>
      </c>
      <c r="I166" s="92" t="s">
        <v>357</v>
      </c>
      <c r="J166" s="92" t="s">
        <v>358</v>
      </c>
      <c r="K166" s="92" t="s">
        <v>17</v>
      </c>
      <c r="L166" s="94" t="s">
        <v>17</v>
      </c>
      <c r="M166" s="132"/>
      <c r="N166" s="132"/>
    </row>
    <row r="167" spans="1:14" ht="24">
      <c r="A167" s="95">
        <v>2264</v>
      </c>
      <c r="B167" s="90">
        <v>1555.13</v>
      </c>
      <c r="C167" s="91" t="s">
        <v>470</v>
      </c>
      <c r="D167" s="92">
        <v>1555.13</v>
      </c>
      <c r="E167" s="93">
        <f>D167/6.46</f>
        <v>240.73219814241489</v>
      </c>
      <c r="F167" s="92" t="s">
        <v>371</v>
      </c>
      <c r="G167" s="92" t="s">
        <v>437</v>
      </c>
      <c r="H167" s="92" t="s">
        <v>356</v>
      </c>
      <c r="I167" s="92" t="s">
        <v>357</v>
      </c>
      <c r="J167" s="92" t="s">
        <v>358</v>
      </c>
      <c r="K167" s="169"/>
      <c r="L167" s="169"/>
      <c r="M167" s="141"/>
      <c r="N167" s="141"/>
    </row>
    <row r="168" spans="1:14" ht="24">
      <c r="A168" s="95">
        <v>2264</v>
      </c>
      <c r="B168" s="90" t="s">
        <v>182</v>
      </c>
      <c r="C168" s="91" t="s">
        <v>571</v>
      </c>
      <c r="D168" s="92">
        <v>1551.13</v>
      </c>
      <c r="E168" s="93">
        <v>240.11300309597524</v>
      </c>
      <c r="F168" s="92" t="s">
        <v>542</v>
      </c>
      <c r="G168" s="92" t="s">
        <v>437</v>
      </c>
      <c r="H168" s="92" t="s">
        <v>356</v>
      </c>
      <c r="I168" s="92" t="s">
        <v>357</v>
      </c>
      <c r="J168" s="92" t="s">
        <v>358</v>
      </c>
      <c r="K168" s="92" t="s">
        <v>17</v>
      </c>
      <c r="L168" s="94" t="s">
        <v>17</v>
      </c>
      <c r="M168" s="142"/>
      <c r="N168" s="142"/>
    </row>
    <row r="169" spans="1:14" ht="24">
      <c r="A169" s="95">
        <v>2265</v>
      </c>
      <c r="B169" s="90" t="s">
        <v>153</v>
      </c>
      <c r="C169" s="91" t="s">
        <v>532</v>
      </c>
      <c r="D169" s="92">
        <v>50</v>
      </c>
      <c r="E169" s="93">
        <f>D169/6.46</f>
        <v>7.7399380804953557</v>
      </c>
      <c r="F169" s="92" t="s">
        <v>533</v>
      </c>
      <c r="G169" s="92" t="s">
        <v>534</v>
      </c>
      <c r="H169" s="92" t="s">
        <v>356</v>
      </c>
      <c r="I169" s="92" t="s">
        <v>357</v>
      </c>
      <c r="J169" s="92" t="s">
        <v>358</v>
      </c>
      <c r="K169" s="92" t="s">
        <v>17</v>
      </c>
      <c r="L169" s="94" t="s">
        <v>17</v>
      </c>
      <c r="M169" s="142"/>
      <c r="N169" s="142"/>
    </row>
    <row r="170" spans="1:14" ht="48">
      <c r="A170" s="95">
        <v>2266</v>
      </c>
      <c r="B170" s="90" t="s">
        <v>158</v>
      </c>
      <c r="C170" s="91" t="s">
        <v>535</v>
      </c>
      <c r="D170" s="92">
        <v>1246.76</v>
      </c>
      <c r="E170" s="93">
        <f>D170/6.46</f>
        <v>192.99690402476782</v>
      </c>
      <c r="F170" s="92" t="s">
        <v>440</v>
      </c>
      <c r="G170" s="92" t="s">
        <v>382</v>
      </c>
      <c r="H170" s="92" t="s">
        <v>356</v>
      </c>
      <c r="I170" s="92" t="s">
        <v>357</v>
      </c>
      <c r="J170" s="92" t="s">
        <v>358</v>
      </c>
      <c r="K170" s="92" t="s">
        <v>17</v>
      </c>
      <c r="L170" s="94" t="s">
        <v>17</v>
      </c>
      <c r="M170" s="142"/>
      <c r="N170" s="142"/>
    </row>
    <row r="171" spans="1:14" ht="24">
      <c r="A171" s="95">
        <v>2267</v>
      </c>
      <c r="B171" s="90" t="s">
        <v>183</v>
      </c>
      <c r="C171" s="91" t="s">
        <v>572</v>
      </c>
      <c r="D171" s="92">
        <v>151.09</v>
      </c>
      <c r="E171" s="93">
        <v>23.388544891640869</v>
      </c>
      <c r="F171" s="92" t="s">
        <v>501</v>
      </c>
      <c r="G171" s="92" t="s">
        <v>387</v>
      </c>
      <c r="H171" s="92" t="s">
        <v>356</v>
      </c>
      <c r="I171" s="92" t="s">
        <v>357</v>
      </c>
      <c r="J171" s="92" t="s">
        <v>358</v>
      </c>
      <c r="K171" s="92" t="s">
        <v>17</v>
      </c>
      <c r="L171" s="94" t="s">
        <v>17</v>
      </c>
      <c r="M171" s="142"/>
      <c r="N171" s="142"/>
    </row>
    <row r="172" spans="1:14" ht="24">
      <c r="A172" s="95">
        <v>2268</v>
      </c>
      <c r="B172" s="90" t="s">
        <v>183</v>
      </c>
      <c r="C172" s="91" t="s">
        <v>550</v>
      </c>
      <c r="D172" s="92">
        <v>274.60000000000002</v>
      </c>
      <c r="E172" s="93">
        <v>42.507739938080498</v>
      </c>
      <c r="F172" s="92" t="s">
        <v>501</v>
      </c>
      <c r="G172" s="92" t="s">
        <v>387</v>
      </c>
      <c r="H172" s="92" t="s">
        <v>356</v>
      </c>
      <c r="I172" s="92" t="s">
        <v>357</v>
      </c>
      <c r="J172" s="92" t="s">
        <v>358</v>
      </c>
      <c r="K172" s="92" t="s">
        <v>17</v>
      </c>
      <c r="L172" s="94" t="s">
        <v>17</v>
      </c>
      <c r="M172" s="142"/>
      <c r="N172" s="142"/>
    </row>
    <row r="173" spans="1:14" ht="24">
      <c r="A173" s="95">
        <v>2269</v>
      </c>
      <c r="B173" s="90" t="s">
        <v>184</v>
      </c>
      <c r="C173" s="91" t="s">
        <v>549</v>
      </c>
      <c r="D173" s="92">
        <v>452.59</v>
      </c>
      <c r="E173" s="93">
        <v>70.06037151702786</v>
      </c>
      <c r="F173" s="92" t="s">
        <v>386</v>
      </c>
      <c r="G173" s="92" t="s">
        <v>387</v>
      </c>
      <c r="H173" s="92" t="s">
        <v>356</v>
      </c>
      <c r="I173" s="92" t="s">
        <v>357</v>
      </c>
      <c r="J173" s="92" t="s">
        <v>358</v>
      </c>
      <c r="K173" s="92"/>
      <c r="L173" s="92"/>
      <c r="M173" s="165"/>
      <c r="N173" s="165"/>
    </row>
    <row r="174" spans="1:14" ht="24">
      <c r="A174" s="95">
        <v>2270</v>
      </c>
      <c r="B174" s="90" t="s">
        <v>179</v>
      </c>
      <c r="C174" s="91" t="s">
        <v>548</v>
      </c>
      <c r="D174" s="92">
        <v>67.959999999999994</v>
      </c>
      <c r="E174" s="93">
        <f>D174/6.46</f>
        <v>10.520123839009287</v>
      </c>
      <c r="F174" s="92" t="s">
        <v>501</v>
      </c>
      <c r="G174" s="92" t="s">
        <v>387</v>
      </c>
      <c r="H174" s="92" t="s">
        <v>356</v>
      </c>
      <c r="I174" s="92" t="s">
        <v>357</v>
      </c>
      <c r="J174" s="92" t="s">
        <v>358</v>
      </c>
      <c r="K174" s="92" t="s">
        <v>17</v>
      </c>
      <c r="L174" s="94" t="s">
        <v>17</v>
      </c>
      <c r="M174" s="131"/>
      <c r="N174" s="131"/>
    </row>
    <row r="175" spans="1:14" ht="24">
      <c r="A175" s="95">
        <v>2271</v>
      </c>
      <c r="B175" s="90" t="s">
        <v>179</v>
      </c>
      <c r="C175" s="91" t="s">
        <v>549</v>
      </c>
      <c r="D175" s="92">
        <v>367.18</v>
      </c>
      <c r="E175" s="93">
        <v>56.84</v>
      </c>
      <c r="F175" s="92" t="s">
        <v>386</v>
      </c>
      <c r="G175" s="92" t="s">
        <v>387</v>
      </c>
      <c r="H175" s="92" t="s">
        <v>356</v>
      </c>
      <c r="I175" s="92" t="s">
        <v>357</v>
      </c>
      <c r="J175" s="92" t="s">
        <v>358</v>
      </c>
      <c r="K175" s="92" t="s">
        <v>17</v>
      </c>
      <c r="L175" s="94" t="s">
        <v>17</v>
      </c>
      <c r="M175" s="131"/>
      <c r="N175" s="131"/>
    </row>
    <row r="176" spans="1:14" ht="24">
      <c r="A176" s="95">
        <v>2272</v>
      </c>
      <c r="B176" s="90" t="s">
        <v>179</v>
      </c>
      <c r="C176" s="91" t="s">
        <v>550</v>
      </c>
      <c r="D176" s="92">
        <v>1.39</v>
      </c>
      <c r="E176" s="93">
        <f>D176/6.46</f>
        <v>0.21517027863777088</v>
      </c>
      <c r="F176" s="92" t="s">
        <v>501</v>
      </c>
      <c r="G176" s="92" t="s">
        <v>387</v>
      </c>
      <c r="H176" s="92" t="s">
        <v>356</v>
      </c>
      <c r="I176" s="92" t="s">
        <v>357</v>
      </c>
      <c r="J176" s="92" t="s">
        <v>358</v>
      </c>
      <c r="K176" s="92" t="s">
        <v>17</v>
      </c>
      <c r="L176" s="94" t="s">
        <v>17</v>
      </c>
      <c r="M176" s="131"/>
      <c r="N176" s="131"/>
    </row>
    <row r="177" spans="1:14" ht="36">
      <c r="A177" s="95">
        <v>2273</v>
      </c>
      <c r="B177" s="90" t="s">
        <v>185</v>
      </c>
      <c r="C177" s="91" t="s">
        <v>551</v>
      </c>
      <c r="D177" s="92">
        <v>960</v>
      </c>
      <c r="E177" s="93">
        <f>D177/6.46</f>
        <v>148.60681114551085</v>
      </c>
      <c r="F177" s="92" t="s">
        <v>384</v>
      </c>
      <c r="G177" s="92" t="s">
        <v>382</v>
      </c>
      <c r="H177" s="92" t="s">
        <v>365</v>
      </c>
      <c r="I177" s="92" t="s">
        <v>357</v>
      </c>
      <c r="J177" s="92" t="s">
        <v>358</v>
      </c>
      <c r="K177" s="92" t="s">
        <v>17</v>
      </c>
      <c r="L177" s="94" t="s">
        <v>17</v>
      </c>
      <c r="M177" s="131"/>
      <c r="N177" s="131"/>
    </row>
    <row r="178" spans="1:14" ht="36">
      <c r="A178" s="95">
        <v>2274</v>
      </c>
      <c r="B178" s="90" t="s">
        <v>186</v>
      </c>
      <c r="C178" s="91" t="s">
        <v>574</v>
      </c>
      <c r="D178" s="92">
        <v>960</v>
      </c>
      <c r="E178" s="93">
        <f>D178/6.46</f>
        <v>148.60681114551085</v>
      </c>
      <c r="F178" s="92" t="s">
        <v>384</v>
      </c>
      <c r="G178" s="92" t="s">
        <v>382</v>
      </c>
      <c r="H178" s="92" t="s">
        <v>365</v>
      </c>
      <c r="I178" s="92" t="s">
        <v>357</v>
      </c>
      <c r="J178" s="92" t="s">
        <v>358</v>
      </c>
      <c r="K178" s="92" t="s">
        <v>17</v>
      </c>
      <c r="L178" s="94" t="s">
        <v>17</v>
      </c>
      <c r="M178" s="142"/>
      <c r="N178" s="142"/>
    </row>
    <row r="179" spans="1:14" ht="24">
      <c r="A179" s="95">
        <v>2275</v>
      </c>
      <c r="B179" s="90" t="s">
        <v>187</v>
      </c>
      <c r="C179" s="91" t="s">
        <v>353</v>
      </c>
      <c r="D179" s="92">
        <v>199.1</v>
      </c>
      <c r="E179" s="93">
        <f>D179/6.46</f>
        <v>30.820433436532507</v>
      </c>
      <c r="F179" s="92" t="s">
        <v>354</v>
      </c>
      <c r="G179" s="92" t="s">
        <v>355</v>
      </c>
      <c r="H179" s="92" t="s">
        <v>356</v>
      </c>
      <c r="I179" s="92" t="s">
        <v>357</v>
      </c>
      <c r="J179" s="92" t="s">
        <v>358</v>
      </c>
      <c r="K179" s="92" t="s">
        <v>17</v>
      </c>
      <c r="L179" s="94" t="s">
        <v>17</v>
      </c>
      <c r="M179" s="171"/>
      <c r="N179" s="171"/>
    </row>
    <row r="180" spans="1:14" ht="36">
      <c r="A180" s="95">
        <v>2276</v>
      </c>
      <c r="B180" s="90" t="s">
        <v>188</v>
      </c>
      <c r="C180" s="91" t="s">
        <v>575</v>
      </c>
      <c r="D180" s="92">
        <v>3600</v>
      </c>
      <c r="E180" s="93">
        <f>D180/6.46</f>
        <v>557.27554179566562</v>
      </c>
      <c r="F180" s="92" t="s">
        <v>452</v>
      </c>
      <c r="G180" s="92" t="s">
        <v>453</v>
      </c>
      <c r="H180" s="92" t="s">
        <v>365</v>
      </c>
      <c r="I180" s="92" t="s">
        <v>357</v>
      </c>
      <c r="J180" s="92" t="s">
        <v>358</v>
      </c>
      <c r="K180" s="92" t="s">
        <v>17</v>
      </c>
      <c r="L180" s="94" t="s">
        <v>17</v>
      </c>
      <c r="M180" s="171"/>
      <c r="N180" s="171"/>
    </row>
    <row r="181" spans="1:14" ht="36">
      <c r="A181" s="95">
        <v>2278</v>
      </c>
      <c r="B181" s="90" t="s">
        <v>189</v>
      </c>
      <c r="C181" s="91" t="s">
        <v>576</v>
      </c>
      <c r="D181" s="92">
        <v>13</v>
      </c>
      <c r="E181" s="93">
        <f>D181/6.46</f>
        <v>2.0123839009287927</v>
      </c>
      <c r="F181" s="92" t="s">
        <v>375</v>
      </c>
      <c r="G181" s="92" t="s">
        <v>376</v>
      </c>
      <c r="H181" s="92" t="s">
        <v>356</v>
      </c>
      <c r="I181" s="92" t="s">
        <v>357</v>
      </c>
      <c r="J181" s="92" t="s">
        <v>358</v>
      </c>
      <c r="K181" s="92" t="s">
        <v>17</v>
      </c>
      <c r="L181" s="94" t="s">
        <v>17</v>
      </c>
      <c r="M181" s="171"/>
      <c r="N181" s="171"/>
    </row>
    <row r="182" spans="1:14" ht="36">
      <c r="A182" s="95">
        <v>2279</v>
      </c>
      <c r="B182" s="90" t="s">
        <v>189</v>
      </c>
      <c r="C182" s="91" t="s">
        <v>577</v>
      </c>
      <c r="D182" s="92">
        <v>21</v>
      </c>
      <c r="E182" s="93">
        <f>D182/6.46</f>
        <v>3.2507739938080498</v>
      </c>
      <c r="F182" s="92" t="s">
        <v>375</v>
      </c>
      <c r="G182" s="92" t="s">
        <v>376</v>
      </c>
      <c r="H182" s="92" t="s">
        <v>356</v>
      </c>
      <c r="I182" s="92" t="s">
        <v>357</v>
      </c>
      <c r="J182" s="92" t="s">
        <v>358</v>
      </c>
      <c r="K182" s="92" t="s">
        <v>17</v>
      </c>
      <c r="L182" s="177" t="s">
        <v>17</v>
      </c>
      <c r="M182" s="142"/>
      <c r="N182" s="142"/>
    </row>
    <row r="183" spans="1:14" ht="36">
      <c r="A183" s="95">
        <v>2280</v>
      </c>
      <c r="B183" s="90" t="s">
        <v>190</v>
      </c>
      <c r="C183" s="91" t="s">
        <v>578</v>
      </c>
      <c r="D183" s="92">
        <v>26</v>
      </c>
      <c r="E183" s="93">
        <f>D183/6.46</f>
        <v>4.0247678018575854</v>
      </c>
      <c r="F183" s="92" t="s">
        <v>375</v>
      </c>
      <c r="G183" s="92" t="s">
        <v>376</v>
      </c>
      <c r="H183" s="92" t="s">
        <v>356</v>
      </c>
      <c r="I183" s="92" t="s">
        <v>357</v>
      </c>
      <c r="J183" s="92" t="s">
        <v>358</v>
      </c>
      <c r="K183" s="92" t="s">
        <v>17</v>
      </c>
      <c r="L183" s="94" t="s">
        <v>17</v>
      </c>
      <c r="M183" s="202"/>
      <c r="N183" s="202"/>
    </row>
    <row r="184" spans="1:14" ht="36">
      <c r="A184" s="95">
        <v>2281</v>
      </c>
      <c r="B184" s="90" t="s">
        <v>190</v>
      </c>
      <c r="C184" s="91" t="s">
        <v>579</v>
      </c>
      <c r="D184" s="92">
        <v>30</v>
      </c>
      <c r="E184" s="93">
        <f>D184/6.46</f>
        <v>4.643962848297214</v>
      </c>
      <c r="F184" s="92" t="s">
        <v>375</v>
      </c>
      <c r="G184" s="92" t="s">
        <v>376</v>
      </c>
      <c r="H184" s="92" t="s">
        <v>356</v>
      </c>
      <c r="I184" s="92" t="s">
        <v>357</v>
      </c>
      <c r="J184" s="92" t="s">
        <v>358</v>
      </c>
      <c r="K184" s="92" t="s">
        <v>17</v>
      </c>
      <c r="L184" s="94" t="s">
        <v>17</v>
      </c>
      <c r="M184" s="202"/>
      <c r="N184" s="202"/>
    </row>
    <row r="185" spans="1:14" ht="36">
      <c r="A185" s="95">
        <v>2282</v>
      </c>
      <c r="B185" s="90" t="s">
        <v>191</v>
      </c>
      <c r="C185" s="91" t="s">
        <v>580</v>
      </c>
      <c r="D185" s="92">
        <v>21</v>
      </c>
      <c r="E185" s="93">
        <f>D185/6.46</f>
        <v>3.2507739938080498</v>
      </c>
      <c r="F185" s="92" t="s">
        <v>375</v>
      </c>
      <c r="G185" s="92" t="s">
        <v>376</v>
      </c>
      <c r="H185" s="92" t="s">
        <v>356</v>
      </c>
      <c r="I185" s="92" t="s">
        <v>357</v>
      </c>
      <c r="J185" s="92" t="s">
        <v>358</v>
      </c>
      <c r="K185" s="92" t="s">
        <v>17</v>
      </c>
      <c r="L185" s="94" t="s">
        <v>17</v>
      </c>
      <c r="M185" s="202"/>
      <c r="N185" s="202"/>
    </row>
    <row r="186" spans="1:14" ht="36">
      <c r="A186" s="95">
        <v>2283</v>
      </c>
      <c r="B186" s="90" t="s">
        <v>192</v>
      </c>
      <c r="C186" s="91" t="s">
        <v>581</v>
      </c>
      <c r="D186" s="92">
        <v>35</v>
      </c>
      <c r="E186" s="93">
        <f>D186/6.46</f>
        <v>5.4179566563467496</v>
      </c>
      <c r="F186" s="92" t="s">
        <v>369</v>
      </c>
      <c r="G186" s="92" t="s">
        <v>355</v>
      </c>
      <c r="H186" s="92" t="s">
        <v>356</v>
      </c>
      <c r="I186" s="92" t="s">
        <v>357</v>
      </c>
      <c r="J186" s="92" t="s">
        <v>358</v>
      </c>
      <c r="K186" s="92" t="s">
        <v>17</v>
      </c>
      <c r="L186" s="94" t="s">
        <v>17</v>
      </c>
      <c r="M186" s="142"/>
      <c r="N186" s="142"/>
    </row>
    <row r="187" spans="1:14" s="102" customFormat="1" ht="24">
      <c r="A187" s="95">
        <v>2284</v>
      </c>
      <c r="B187" s="90" t="s">
        <v>190</v>
      </c>
      <c r="C187" s="91" t="s">
        <v>582</v>
      </c>
      <c r="D187" s="92">
        <v>56</v>
      </c>
      <c r="E187" s="93">
        <f>D187/6.46</f>
        <v>8.6687306501547994</v>
      </c>
      <c r="F187" s="92" t="s">
        <v>375</v>
      </c>
      <c r="G187" s="92" t="s">
        <v>376</v>
      </c>
      <c r="H187" s="92" t="s">
        <v>356</v>
      </c>
      <c r="I187" s="92" t="s">
        <v>357</v>
      </c>
      <c r="J187" s="92" t="s">
        <v>358</v>
      </c>
      <c r="K187" s="92" t="s">
        <v>17</v>
      </c>
      <c r="L187" s="94" t="s">
        <v>17</v>
      </c>
      <c r="M187" s="200"/>
      <c r="N187" s="200"/>
    </row>
    <row r="188" spans="1:14" ht="36">
      <c r="A188" s="95">
        <v>2285</v>
      </c>
      <c r="B188" s="90" t="s">
        <v>189</v>
      </c>
      <c r="C188" s="91" t="s">
        <v>583</v>
      </c>
      <c r="D188" s="92">
        <v>34</v>
      </c>
      <c r="E188" s="93">
        <f>D188/6.46</f>
        <v>5.2631578947368425</v>
      </c>
      <c r="F188" s="92" t="s">
        <v>375</v>
      </c>
      <c r="G188" s="92" t="s">
        <v>376</v>
      </c>
      <c r="H188" s="92" t="s">
        <v>356</v>
      </c>
      <c r="I188" s="92" t="s">
        <v>357</v>
      </c>
      <c r="J188" s="92" t="s">
        <v>358</v>
      </c>
      <c r="K188" s="92" t="s">
        <v>17</v>
      </c>
      <c r="L188" s="94" t="s">
        <v>17</v>
      </c>
      <c r="M188" s="142"/>
      <c r="N188" s="142"/>
    </row>
    <row r="189" spans="1:14" ht="36">
      <c r="A189" s="95">
        <v>2286</v>
      </c>
      <c r="B189" s="90" t="s">
        <v>189</v>
      </c>
      <c r="C189" s="91" t="s">
        <v>584</v>
      </c>
      <c r="D189" s="92">
        <v>4.2</v>
      </c>
      <c r="E189" s="93">
        <f>D189/6.46</f>
        <v>0.65015479876160998</v>
      </c>
      <c r="F189" s="92" t="s">
        <v>371</v>
      </c>
      <c r="G189" s="92" t="s">
        <v>355</v>
      </c>
      <c r="H189" s="92" t="s">
        <v>356</v>
      </c>
      <c r="I189" s="92" t="s">
        <v>357</v>
      </c>
      <c r="J189" s="92" t="s">
        <v>358</v>
      </c>
      <c r="K189" s="92" t="s">
        <v>17</v>
      </c>
      <c r="L189" s="94" t="s">
        <v>17</v>
      </c>
      <c r="M189" s="142"/>
      <c r="N189" s="142"/>
    </row>
    <row r="190" spans="1:14" ht="36">
      <c r="A190" s="95">
        <v>2287</v>
      </c>
      <c r="B190" s="90" t="s">
        <v>193</v>
      </c>
      <c r="C190" s="91" t="s">
        <v>585</v>
      </c>
      <c r="D190" s="92">
        <v>50</v>
      </c>
      <c r="E190" s="93">
        <f>D190/6.46</f>
        <v>7.7399380804953557</v>
      </c>
      <c r="F190" s="92" t="s">
        <v>442</v>
      </c>
      <c r="G190" s="92" t="s">
        <v>443</v>
      </c>
      <c r="H190" s="92" t="s">
        <v>365</v>
      </c>
      <c r="I190" s="92" t="s">
        <v>357</v>
      </c>
      <c r="J190" s="92" t="s">
        <v>358</v>
      </c>
      <c r="K190" s="92" t="s">
        <v>17</v>
      </c>
      <c r="L190" s="94" t="s">
        <v>17</v>
      </c>
      <c r="M190" s="142"/>
      <c r="N190" s="142"/>
    </row>
    <row r="191" spans="1:14" ht="36">
      <c r="A191" s="95">
        <v>2288</v>
      </c>
      <c r="B191" s="90" t="s">
        <v>193</v>
      </c>
      <c r="C191" s="91" t="s">
        <v>586</v>
      </c>
      <c r="D191" s="92">
        <v>4800</v>
      </c>
      <c r="E191" s="93">
        <f>D191/6.46</f>
        <v>743.03405572755423</v>
      </c>
      <c r="F191" s="92" t="s">
        <v>544</v>
      </c>
      <c r="G191" s="92" t="s">
        <v>361</v>
      </c>
      <c r="H191" s="92" t="s">
        <v>393</v>
      </c>
      <c r="I191" s="92" t="s">
        <v>357</v>
      </c>
      <c r="J191" s="92" t="s">
        <v>358</v>
      </c>
      <c r="K191" s="92" t="s">
        <v>17</v>
      </c>
      <c r="L191" s="94" t="s">
        <v>17</v>
      </c>
      <c r="M191" s="171"/>
      <c r="N191" s="171"/>
    </row>
    <row r="192" spans="1:14" ht="36">
      <c r="A192" s="95">
        <v>2289</v>
      </c>
      <c r="B192" s="90" t="s">
        <v>194</v>
      </c>
      <c r="C192" s="91" t="s">
        <v>609</v>
      </c>
      <c r="D192" s="92">
        <v>3000</v>
      </c>
      <c r="E192" s="93">
        <v>464.39628482972137</v>
      </c>
      <c r="F192" s="92" t="s">
        <v>544</v>
      </c>
      <c r="G192" s="92" t="s">
        <v>361</v>
      </c>
      <c r="H192" s="92" t="s">
        <v>393</v>
      </c>
      <c r="I192" s="92" t="s">
        <v>357</v>
      </c>
      <c r="J192" s="92" t="s">
        <v>358</v>
      </c>
      <c r="K192" s="92" t="s">
        <v>17</v>
      </c>
      <c r="L192" s="94" t="s">
        <v>17</v>
      </c>
      <c r="M192" s="202"/>
      <c r="N192" s="202"/>
    </row>
    <row r="193" spans="1:14" ht="36">
      <c r="A193" s="95">
        <v>2290</v>
      </c>
      <c r="B193" s="90" t="s">
        <v>193</v>
      </c>
      <c r="C193" s="91" t="s">
        <v>587</v>
      </c>
      <c r="D193" s="92">
        <v>5000</v>
      </c>
      <c r="E193" s="93">
        <v>773.99380804953557</v>
      </c>
      <c r="F193" s="92" t="s">
        <v>588</v>
      </c>
      <c r="G193" s="92" t="s">
        <v>361</v>
      </c>
      <c r="H193" s="92" t="s">
        <v>393</v>
      </c>
      <c r="I193" s="92" t="s">
        <v>357</v>
      </c>
      <c r="J193" s="92" t="s">
        <v>358</v>
      </c>
      <c r="K193" s="92" t="s">
        <v>17</v>
      </c>
      <c r="L193" s="94" t="s">
        <v>17</v>
      </c>
      <c r="M193" s="142"/>
      <c r="N193" s="142"/>
    </row>
    <row r="194" spans="1:14" ht="36">
      <c r="A194" s="95">
        <v>2291</v>
      </c>
      <c r="B194" s="90" t="s">
        <v>194</v>
      </c>
      <c r="C194" s="91" t="s">
        <v>610</v>
      </c>
      <c r="D194" s="92">
        <v>2500</v>
      </c>
      <c r="E194" s="93">
        <v>386.99690402476779</v>
      </c>
      <c r="F194" s="92" t="s">
        <v>588</v>
      </c>
      <c r="G194" s="92" t="s">
        <v>361</v>
      </c>
      <c r="H194" s="92" t="s">
        <v>393</v>
      </c>
      <c r="I194" s="92" t="s">
        <v>357</v>
      </c>
      <c r="J194" s="92" t="s">
        <v>358</v>
      </c>
      <c r="K194" s="92" t="s">
        <v>17</v>
      </c>
      <c r="L194" s="94" t="s">
        <v>17</v>
      </c>
      <c r="M194" s="142"/>
      <c r="N194" s="142"/>
    </row>
    <row r="195" spans="1:14" ht="36">
      <c r="A195" s="95">
        <v>2292</v>
      </c>
      <c r="B195" s="90" t="s">
        <v>193</v>
      </c>
      <c r="C195" s="91" t="s">
        <v>589</v>
      </c>
      <c r="D195" s="92">
        <v>3000</v>
      </c>
      <c r="E195" s="93">
        <v>464.39628482972137</v>
      </c>
      <c r="F195" s="92" t="s">
        <v>461</v>
      </c>
      <c r="G195" s="92" t="s">
        <v>361</v>
      </c>
      <c r="H195" s="92" t="s">
        <v>365</v>
      </c>
      <c r="I195" s="92" t="s">
        <v>357</v>
      </c>
      <c r="J195" s="92" t="s">
        <v>358</v>
      </c>
      <c r="K195" s="92" t="s">
        <v>17</v>
      </c>
      <c r="L195" s="94" t="s">
        <v>17</v>
      </c>
      <c r="M195" s="142"/>
      <c r="N195" s="142"/>
    </row>
    <row r="196" spans="1:14" ht="36">
      <c r="A196" s="95">
        <v>2293</v>
      </c>
      <c r="B196" s="90" t="s">
        <v>194</v>
      </c>
      <c r="C196" s="91" t="s">
        <v>611</v>
      </c>
      <c r="D196" s="92">
        <v>3000</v>
      </c>
      <c r="E196" s="93">
        <f>D196/6.46</f>
        <v>464.39628482972137</v>
      </c>
      <c r="F196" s="92" t="s">
        <v>461</v>
      </c>
      <c r="G196" s="92" t="s">
        <v>361</v>
      </c>
      <c r="H196" s="92" t="s">
        <v>365</v>
      </c>
      <c r="I196" s="92" t="s">
        <v>357</v>
      </c>
      <c r="J196" s="92" t="s">
        <v>358</v>
      </c>
      <c r="K196" s="92" t="s">
        <v>17</v>
      </c>
      <c r="L196" s="94" t="s">
        <v>17</v>
      </c>
      <c r="M196" s="142"/>
      <c r="N196" s="142"/>
    </row>
    <row r="197" spans="1:14" ht="36">
      <c r="A197" s="95">
        <v>2294</v>
      </c>
      <c r="B197" s="90" t="s">
        <v>193</v>
      </c>
      <c r="C197" s="91" t="s">
        <v>590</v>
      </c>
      <c r="D197" s="92">
        <v>2000</v>
      </c>
      <c r="E197" s="93">
        <v>309.59752321981426</v>
      </c>
      <c r="F197" s="92" t="s">
        <v>591</v>
      </c>
      <c r="G197" s="92" t="s">
        <v>361</v>
      </c>
      <c r="H197" s="92" t="s">
        <v>393</v>
      </c>
      <c r="I197" s="92" t="s">
        <v>357</v>
      </c>
      <c r="J197" s="92" t="s">
        <v>358</v>
      </c>
      <c r="K197" s="92" t="s">
        <v>17</v>
      </c>
      <c r="L197" s="94" t="s">
        <v>17</v>
      </c>
      <c r="M197" s="142"/>
      <c r="N197" s="142"/>
    </row>
    <row r="198" spans="1:14" ht="36">
      <c r="A198" s="95">
        <v>2295</v>
      </c>
      <c r="B198" s="90" t="s">
        <v>194</v>
      </c>
      <c r="C198" s="91" t="s">
        <v>612</v>
      </c>
      <c r="D198" s="92">
        <v>2000</v>
      </c>
      <c r="E198" s="93">
        <v>309.59752321981426</v>
      </c>
      <c r="F198" s="92" t="s">
        <v>591</v>
      </c>
      <c r="G198" s="92" t="s">
        <v>361</v>
      </c>
      <c r="H198" s="92" t="s">
        <v>393</v>
      </c>
      <c r="I198" s="92" t="s">
        <v>357</v>
      </c>
      <c r="J198" s="92" t="s">
        <v>358</v>
      </c>
      <c r="K198" s="92" t="s">
        <v>17</v>
      </c>
      <c r="L198" s="94" t="s">
        <v>17</v>
      </c>
      <c r="M198" s="142"/>
      <c r="N198" s="142"/>
    </row>
    <row r="199" spans="1:14" ht="36">
      <c r="A199" s="95">
        <v>2296</v>
      </c>
      <c r="B199" s="90" t="s">
        <v>193</v>
      </c>
      <c r="C199" s="91" t="s">
        <v>592</v>
      </c>
      <c r="D199" s="92">
        <v>4000</v>
      </c>
      <c r="E199" s="93">
        <v>619.19504643962853</v>
      </c>
      <c r="F199" s="92" t="s">
        <v>563</v>
      </c>
      <c r="G199" s="92" t="s">
        <v>361</v>
      </c>
      <c r="H199" s="92" t="s">
        <v>373</v>
      </c>
      <c r="I199" s="92" t="s">
        <v>357</v>
      </c>
      <c r="J199" s="92" t="s">
        <v>358</v>
      </c>
      <c r="K199" s="91"/>
      <c r="L199" s="97"/>
      <c r="M199" s="133"/>
      <c r="N199" s="133"/>
    </row>
    <row r="200" spans="1:14" ht="36">
      <c r="A200" s="95">
        <v>2297</v>
      </c>
      <c r="B200" s="90" t="s">
        <v>194</v>
      </c>
      <c r="C200" s="91" t="s">
        <v>613</v>
      </c>
      <c r="D200" s="92">
        <v>4000</v>
      </c>
      <c r="E200" s="93">
        <v>619.19504643962853</v>
      </c>
      <c r="F200" s="92" t="s">
        <v>563</v>
      </c>
      <c r="G200" s="92" t="s">
        <v>361</v>
      </c>
      <c r="H200" s="92" t="s">
        <v>373</v>
      </c>
      <c r="I200" s="92" t="s">
        <v>357</v>
      </c>
      <c r="J200" s="92" t="s">
        <v>358</v>
      </c>
      <c r="K200" s="92" t="s">
        <v>17</v>
      </c>
      <c r="L200" s="94" t="s">
        <v>17</v>
      </c>
      <c r="M200" s="141"/>
      <c r="N200" s="141"/>
    </row>
    <row r="201" spans="1:14" ht="48">
      <c r="A201" s="95">
        <v>2298</v>
      </c>
      <c r="B201" s="90" t="s">
        <v>195</v>
      </c>
      <c r="C201" s="91" t="s">
        <v>552</v>
      </c>
      <c r="D201" s="92">
        <v>1501.64</v>
      </c>
      <c r="E201" s="93">
        <f>D201/6.46</f>
        <v>232.45201238390095</v>
      </c>
      <c r="F201" s="92" t="s">
        <v>440</v>
      </c>
      <c r="G201" s="92" t="s">
        <v>382</v>
      </c>
      <c r="H201" s="92" t="s">
        <v>365</v>
      </c>
      <c r="I201" s="92" t="s">
        <v>357</v>
      </c>
      <c r="J201" s="92" t="s">
        <v>358</v>
      </c>
      <c r="K201" s="92" t="s">
        <v>17</v>
      </c>
      <c r="L201" s="94" t="s">
        <v>17</v>
      </c>
      <c r="M201" s="132"/>
      <c r="N201" s="132"/>
    </row>
    <row r="202" spans="1:14" ht="60">
      <c r="A202" s="95">
        <v>2301</v>
      </c>
      <c r="B202" s="90">
        <v>40658</v>
      </c>
      <c r="C202" s="144" t="s">
        <v>553</v>
      </c>
      <c r="D202" s="92">
        <f>E202*6.46</f>
        <v>38760</v>
      </c>
      <c r="E202" s="93">
        <v>6000</v>
      </c>
      <c r="F202" s="150" t="s">
        <v>554</v>
      </c>
      <c r="G202" s="92" t="s">
        <v>469</v>
      </c>
      <c r="H202" s="92" t="s">
        <v>393</v>
      </c>
      <c r="I202" s="92" t="s">
        <v>357</v>
      </c>
      <c r="J202" s="92" t="s">
        <v>358</v>
      </c>
      <c r="K202" s="165" t="s">
        <v>17</v>
      </c>
      <c r="L202" s="177" t="s">
        <v>17</v>
      </c>
      <c r="M202" s="131"/>
      <c r="N202" s="131"/>
    </row>
    <row r="203" spans="1:14" ht="24">
      <c r="A203" s="143">
        <v>2303</v>
      </c>
      <c r="B203" s="90" t="s">
        <v>197</v>
      </c>
      <c r="C203" s="144" t="s">
        <v>435</v>
      </c>
      <c r="D203" s="92">
        <f>E203*6.46</f>
        <v>1292</v>
      </c>
      <c r="E203" s="93">
        <v>200</v>
      </c>
      <c r="F203" s="165" t="s">
        <v>436</v>
      </c>
      <c r="G203" s="92" t="s">
        <v>437</v>
      </c>
      <c r="H203" s="92" t="s">
        <v>356</v>
      </c>
      <c r="I203" s="92" t="s">
        <v>414</v>
      </c>
      <c r="J203" s="92" t="s">
        <v>358</v>
      </c>
      <c r="K203" s="165" t="s">
        <v>17</v>
      </c>
      <c r="L203" s="177" t="s">
        <v>17</v>
      </c>
      <c r="M203" s="131"/>
      <c r="N203" s="131"/>
    </row>
    <row r="204" spans="1:14" ht="24">
      <c r="A204" s="95">
        <v>2304</v>
      </c>
      <c r="B204" s="90" t="s">
        <v>119</v>
      </c>
      <c r="C204" s="91" t="s">
        <v>435</v>
      </c>
      <c r="D204" s="92">
        <f>E204*6.46</f>
        <v>1292</v>
      </c>
      <c r="E204" s="93">
        <v>200</v>
      </c>
      <c r="F204" s="92" t="s">
        <v>436</v>
      </c>
      <c r="G204" s="92" t="s">
        <v>437</v>
      </c>
      <c r="H204" s="92" t="s">
        <v>356</v>
      </c>
      <c r="I204" s="92" t="s">
        <v>414</v>
      </c>
      <c r="J204" s="92" t="s">
        <v>358</v>
      </c>
      <c r="K204" s="92" t="s">
        <v>17</v>
      </c>
      <c r="L204" s="177" t="s">
        <v>17</v>
      </c>
      <c r="M204" s="141"/>
      <c r="N204" s="141"/>
    </row>
    <row r="205" spans="1:14" ht="24">
      <c r="A205" s="95">
        <v>2305</v>
      </c>
      <c r="B205" s="90" t="s">
        <v>146</v>
      </c>
      <c r="C205" s="91" t="s">
        <v>435</v>
      </c>
      <c r="D205" s="92">
        <f>E205*6.46</f>
        <v>1292</v>
      </c>
      <c r="E205" s="93">
        <v>200</v>
      </c>
      <c r="F205" s="92" t="s">
        <v>436</v>
      </c>
      <c r="G205" s="92" t="s">
        <v>437</v>
      </c>
      <c r="H205" s="92" t="s">
        <v>356</v>
      </c>
      <c r="I205" s="92" t="s">
        <v>414</v>
      </c>
      <c r="J205" s="92" t="s">
        <v>358</v>
      </c>
      <c r="K205" s="92" t="s">
        <v>17</v>
      </c>
      <c r="L205" s="94" t="s">
        <v>17</v>
      </c>
      <c r="M205" s="141"/>
      <c r="N205" s="141"/>
    </row>
    <row r="206" spans="1:14" ht="24">
      <c r="A206" s="95">
        <v>2307</v>
      </c>
      <c r="B206" s="90" t="s">
        <v>198</v>
      </c>
      <c r="C206" s="91" t="s">
        <v>435</v>
      </c>
      <c r="D206" s="92">
        <f>E206*6.46</f>
        <v>1292</v>
      </c>
      <c r="E206" s="93">
        <v>200</v>
      </c>
      <c r="F206" s="92" t="s">
        <v>436</v>
      </c>
      <c r="G206" s="92" t="s">
        <v>437</v>
      </c>
      <c r="H206" s="92" t="s">
        <v>356</v>
      </c>
      <c r="I206" s="92" t="s">
        <v>414</v>
      </c>
      <c r="J206" s="92" t="s">
        <v>358</v>
      </c>
      <c r="K206" s="92" t="s">
        <v>17</v>
      </c>
      <c r="L206" s="94" t="s">
        <v>17</v>
      </c>
      <c r="M206" s="141"/>
      <c r="N206" s="141"/>
    </row>
    <row r="207" spans="1:14" ht="24">
      <c r="A207" s="95">
        <v>2308</v>
      </c>
      <c r="B207" s="90" t="s">
        <v>199</v>
      </c>
      <c r="C207" s="91" t="s">
        <v>435</v>
      </c>
      <c r="D207" s="150">
        <f>E207*6.46</f>
        <v>1292</v>
      </c>
      <c r="E207" s="93">
        <v>200</v>
      </c>
      <c r="F207" s="92" t="s">
        <v>436</v>
      </c>
      <c r="G207" s="92" t="s">
        <v>437</v>
      </c>
      <c r="H207" s="92" t="s">
        <v>356</v>
      </c>
      <c r="I207" s="92" t="s">
        <v>414</v>
      </c>
      <c r="J207" s="92" t="s">
        <v>358</v>
      </c>
      <c r="K207" s="164"/>
      <c r="L207" s="205"/>
      <c r="M207" s="133"/>
      <c r="N207" s="133"/>
    </row>
    <row r="208" spans="1:14" ht="24">
      <c r="A208" s="95">
        <v>2309</v>
      </c>
      <c r="B208" s="90" t="s">
        <v>200</v>
      </c>
      <c r="C208" s="91" t="s">
        <v>435</v>
      </c>
      <c r="D208" s="92">
        <f>E208*6.46</f>
        <v>1292</v>
      </c>
      <c r="E208" s="93">
        <v>200</v>
      </c>
      <c r="F208" s="92" t="s">
        <v>436</v>
      </c>
      <c r="G208" s="92" t="s">
        <v>437</v>
      </c>
      <c r="H208" s="92" t="s">
        <v>356</v>
      </c>
      <c r="I208" s="92" t="s">
        <v>414</v>
      </c>
      <c r="J208" s="92" t="s">
        <v>358</v>
      </c>
      <c r="K208" s="170"/>
      <c r="L208" s="170"/>
      <c r="M208" s="134"/>
      <c r="N208" s="134"/>
    </row>
    <row r="209" spans="1:14" ht="24">
      <c r="A209" s="95">
        <v>2310</v>
      </c>
      <c r="B209" s="90" t="s">
        <v>201</v>
      </c>
      <c r="C209" s="91" t="s">
        <v>633</v>
      </c>
      <c r="D209" s="92">
        <v>180</v>
      </c>
      <c r="E209" s="93">
        <f>D209/6.46</f>
        <v>27.86377708978328</v>
      </c>
      <c r="F209" s="92" t="s">
        <v>501</v>
      </c>
      <c r="G209" s="92" t="s">
        <v>387</v>
      </c>
      <c r="H209" s="92" t="s">
        <v>356</v>
      </c>
      <c r="I209" s="92" t="s">
        <v>357</v>
      </c>
      <c r="J209" s="92" t="s">
        <v>358</v>
      </c>
      <c r="K209" s="92" t="s">
        <v>17</v>
      </c>
      <c r="L209" s="94" t="s">
        <v>17</v>
      </c>
      <c r="M209" s="142"/>
      <c r="N209" s="142"/>
    </row>
    <row r="210" spans="1:14" ht="24">
      <c r="A210" s="95">
        <v>2311</v>
      </c>
      <c r="B210" s="90" t="s">
        <v>201</v>
      </c>
      <c r="C210" s="91" t="s">
        <v>614</v>
      </c>
      <c r="D210" s="92">
        <v>439.3</v>
      </c>
      <c r="E210" s="93">
        <f>D210/6.46</f>
        <v>68.003095975232199</v>
      </c>
      <c r="F210" s="92" t="s">
        <v>386</v>
      </c>
      <c r="G210" s="92" t="s">
        <v>387</v>
      </c>
      <c r="H210" s="92" t="s">
        <v>356</v>
      </c>
      <c r="I210" s="92" t="s">
        <v>357</v>
      </c>
      <c r="J210" s="92" t="s">
        <v>358</v>
      </c>
      <c r="K210" s="92" t="s">
        <v>17</v>
      </c>
      <c r="L210" s="94" t="s">
        <v>17</v>
      </c>
      <c r="M210" s="142"/>
      <c r="N210" s="142"/>
    </row>
    <row r="211" spans="1:14" ht="24">
      <c r="A211" s="95">
        <v>2312</v>
      </c>
      <c r="B211" s="90" t="s">
        <v>201</v>
      </c>
      <c r="C211" s="91" t="s">
        <v>634</v>
      </c>
      <c r="D211" s="92">
        <v>274.60000000000002</v>
      </c>
      <c r="E211" s="93">
        <f>D211/6.46</f>
        <v>42.507739938080498</v>
      </c>
      <c r="F211" s="92" t="s">
        <v>501</v>
      </c>
      <c r="G211" s="92" t="s">
        <v>387</v>
      </c>
      <c r="H211" s="92" t="s">
        <v>356</v>
      </c>
      <c r="I211" s="92" t="s">
        <v>357</v>
      </c>
      <c r="J211" s="92" t="s">
        <v>358</v>
      </c>
      <c r="K211" s="92" t="s">
        <v>17</v>
      </c>
      <c r="L211" s="94" t="s">
        <v>17</v>
      </c>
      <c r="M211" s="171"/>
      <c r="N211" s="171"/>
    </row>
    <row r="212" spans="1:14" ht="24">
      <c r="A212" s="95">
        <v>2313</v>
      </c>
      <c r="B212" s="90" t="s">
        <v>196</v>
      </c>
      <c r="C212" s="91" t="s">
        <v>614</v>
      </c>
      <c r="D212" s="92">
        <v>496.38</v>
      </c>
      <c r="E212" s="93">
        <f>D212/6.46</f>
        <v>76.839009287925691</v>
      </c>
      <c r="F212" s="92" t="s">
        <v>386</v>
      </c>
      <c r="G212" s="92" t="s">
        <v>387</v>
      </c>
      <c r="H212" s="92" t="s">
        <v>356</v>
      </c>
      <c r="I212" s="92" t="s">
        <v>357</v>
      </c>
      <c r="J212" s="92" t="s">
        <v>358</v>
      </c>
      <c r="K212" s="92" t="s">
        <v>17</v>
      </c>
      <c r="L212" s="94" t="s">
        <v>17</v>
      </c>
      <c r="M212" s="142"/>
      <c r="N212" s="142"/>
    </row>
    <row r="213" spans="1:14" ht="36">
      <c r="A213" s="95">
        <v>2318</v>
      </c>
      <c r="B213" s="90" t="s">
        <v>203</v>
      </c>
      <c r="C213" s="91" t="s">
        <v>635</v>
      </c>
      <c r="D213" s="92">
        <v>2000</v>
      </c>
      <c r="E213" s="93">
        <f>D213/6.46</f>
        <v>309.59752321981426</v>
      </c>
      <c r="F213" s="92" t="s">
        <v>591</v>
      </c>
      <c r="G213" s="92" t="s">
        <v>361</v>
      </c>
      <c r="H213" s="92" t="s">
        <v>393</v>
      </c>
      <c r="I213" s="92" t="s">
        <v>357</v>
      </c>
      <c r="J213" s="92" t="s">
        <v>358</v>
      </c>
      <c r="K213" s="92" t="s">
        <v>17</v>
      </c>
      <c r="L213" s="94" t="s">
        <v>17</v>
      </c>
      <c r="M213" s="142"/>
      <c r="N213" s="142"/>
    </row>
    <row r="214" spans="1:14" ht="36">
      <c r="A214" s="95">
        <v>2319</v>
      </c>
      <c r="B214" s="90" t="s">
        <v>203</v>
      </c>
      <c r="C214" s="91" t="s">
        <v>636</v>
      </c>
      <c r="D214" s="92">
        <v>4000</v>
      </c>
      <c r="E214" s="93">
        <f>D214/6.46</f>
        <v>619.19504643962853</v>
      </c>
      <c r="F214" s="92" t="s">
        <v>563</v>
      </c>
      <c r="G214" s="92" t="s">
        <v>361</v>
      </c>
      <c r="H214" s="92" t="s">
        <v>373</v>
      </c>
      <c r="I214" s="92" t="s">
        <v>357</v>
      </c>
      <c r="J214" s="92" t="s">
        <v>358</v>
      </c>
      <c r="K214" s="92" t="s">
        <v>17</v>
      </c>
      <c r="L214" s="94" t="s">
        <v>17</v>
      </c>
      <c r="M214" s="142"/>
      <c r="N214" s="142"/>
    </row>
    <row r="215" spans="1:14" ht="36">
      <c r="A215" s="95">
        <v>2320</v>
      </c>
      <c r="B215" s="90" t="s">
        <v>203</v>
      </c>
      <c r="C215" s="91" t="s">
        <v>637</v>
      </c>
      <c r="D215" s="92">
        <v>4800</v>
      </c>
      <c r="E215" s="93">
        <f>D215/6.46</f>
        <v>743.03405572755423</v>
      </c>
      <c r="F215" s="92" t="s">
        <v>544</v>
      </c>
      <c r="G215" s="92" t="s">
        <v>361</v>
      </c>
      <c r="H215" s="92" t="s">
        <v>393</v>
      </c>
      <c r="I215" s="92" t="s">
        <v>357</v>
      </c>
      <c r="J215" s="92" t="s">
        <v>358</v>
      </c>
      <c r="K215" s="92" t="s">
        <v>17</v>
      </c>
      <c r="L215" s="94" t="s">
        <v>17</v>
      </c>
      <c r="M215" s="142"/>
      <c r="N215" s="142"/>
    </row>
    <row r="216" spans="1:14" ht="36">
      <c r="A216" s="95">
        <v>2321</v>
      </c>
      <c r="B216" s="90" t="s">
        <v>203</v>
      </c>
      <c r="C216" s="91" t="s">
        <v>638</v>
      </c>
      <c r="D216" s="92">
        <v>3000</v>
      </c>
      <c r="E216" s="93">
        <f>D216/6.46</f>
        <v>464.39628482972137</v>
      </c>
      <c r="F216" s="92" t="s">
        <v>461</v>
      </c>
      <c r="G216" s="92" t="s">
        <v>361</v>
      </c>
      <c r="H216" s="92" t="s">
        <v>365</v>
      </c>
      <c r="I216" s="92" t="s">
        <v>357</v>
      </c>
      <c r="J216" s="92" t="s">
        <v>358</v>
      </c>
      <c r="K216" s="92" t="s">
        <v>17</v>
      </c>
      <c r="L216" s="94" t="s">
        <v>17</v>
      </c>
      <c r="M216" s="142"/>
      <c r="N216" s="142"/>
    </row>
    <row r="217" spans="1:14" ht="36">
      <c r="A217" s="95">
        <v>2322</v>
      </c>
      <c r="B217" s="90" t="s">
        <v>194</v>
      </c>
      <c r="C217" s="91" t="s">
        <v>615</v>
      </c>
      <c r="D217" s="92">
        <v>9335</v>
      </c>
      <c r="E217" s="93">
        <f>D217/6.46</f>
        <v>1445.0464396284831</v>
      </c>
      <c r="F217" s="92" t="s">
        <v>360</v>
      </c>
      <c r="G217" s="92" t="s">
        <v>361</v>
      </c>
      <c r="H217" s="92" t="s">
        <v>393</v>
      </c>
      <c r="I217" s="92" t="s">
        <v>357</v>
      </c>
      <c r="J217" s="92" t="s">
        <v>358</v>
      </c>
      <c r="K217" s="92" t="s">
        <v>17</v>
      </c>
      <c r="L217" s="94" t="s">
        <v>17</v>
      </c>
      <c r="M217" s="142"/>
      <c r="N217" s="142"/>
    </row>
    <row r="218" spans="1:14" ht="24">
      <c r="A218" s="95">
        <v>2323</v>
      </c>
      <c r="B218" s="90" t="s">
        <v>204</v>
      </c>
      <c r="C218" s="91" t="s">
        <v>639</v>
      </c>
      <c r="D218" s="92">
        <v>234</v>
      </c>
      <c r="E218" s="93">
        <f>D218/6.46</f>
        <v>36.222910216718269</v>
      </c>
      <c r="F218" s="92" t="s">
        <v>542</v>
      </c>
      <c r="G218" s="92" t="s">
        <v>355</v>
      </c>
      <c r="H218" s="92" t="s">
        <v>356</v>
      </c>
      <c r="I218" s="92" t="s">
        <v>357</v>
      </c>
      <c r="J218" s="92" t="s">
        <v>358</v>
      </c>
      <c r="K218" s="92" t="s">
        <v>17</v>
      </c>
      <c r="L218" s="94" t="s">
        <v>17</v>
      </c>
      <c r="M218" s="142"/>
      <c r="N218" s="142"/>
    </row>
    <row r="219" spans="1:14" ht="36">
      <c r="A219" s="95">
        <v>2325</v>
      </c>
      <c r="B219" s="90" t="s">
        <v>168</v>
      </c>
      <c r="C219" s="91" t="s">
        <v>438</v>
      </c>
      <c r="D219" s="92">
        <v>152</v>
      </c>
      <c r="E219" s="93">
        <f>D219/6.46</f>
        <v>23.529411764705884</v>
      </c>
      <c r="F219" s="92" t="s">
        <v>381</v>
      </c>
      <c r="G219" s="92" t="s">
        <v>397</v>
      </c>
      <c r="H219" s="92" t="s">
        <v>373</v>
      </c>
      <c r="I219" s="92" t="s">
        <v>357</v>
      </c>
      <c r="J219" s="92" t="s">
        <v>358</v>
      </c>
      <c r="K219" s="92" t="s">
        <v>17</v>
      </c>
      <c r="L219" s="94" t="s">
        <v>17</v>
      </c>
      <c r="M219" s="131"/>
      <c r="N219" s="131"/>
    </row>
    <row r="220" spans="1:14" ht="36">
      <c r="A220" s="95">
        <v>2328</v>
      </c>
      <c r="B220" s="90" t="s">
        <v>136</v>
      </c>
      <c r="C220" s="91" t="s">
        <v>466</v>
      </c>
      <c r="D220" s="92">
        <v>566.37</v>
      </c>
      <c r="E220" s="93">
        <f>D220/6.46</f>
        <v>87.673374613003091</v>
      </c>
      <c r="F220" s="92" t="s">
        <v>386</v>
      </c>
      <c r="G220" s="92" t="s">
        <v>387</v>
      </c>
      <c r="H220" s="92" t="s">
        <v>356</v>
      </c>
      <c r="I220" s="92" t="s">
        <v>357</v>
      </c>
      <c r="J220" s="92" t="s">
        <v>358</v>
      </c>
      <c r="K220" s="92" t="s">
        <v>17</v>
      </c>
      <c r="L220" s="94" t="s">
        <v>17</v>
      </c>
      <c r="M220" s="142"/>
      <c r="N220" s="142"/>
    </row>
    <row r="221" spans="1:14" ht="36">
      <c r="A221" s="95">
        <v>2331</v>
      </c>
      <c r="B221" s="90" t="s">
        <v>142</v>
      </c>
      <c r="C221" s="91" t="s">
        <v>467</v>
      </c>
      <c r="D221" s="92">
        <v>9335</v>
      </c>
      <c r="E221" s="93">
        <f>D221/6.46</f>
        <v>1445.0464396284831</v>
      </c>
      <c r="F221" s="92" t="s">
        <v>360</v>
      </c>
      <c r="G221" s="92" t="s">
        <v>361</v>
      </c>
      <c r="H221" s="92" t="s">
        <v>393</v>
      </c>
      <c r="I221" s="92" t="s">
        <v>357</v>
      </c>
      <c r="J221" s="92" t="s">
        <v>358</v>
      </c>
      <c r="K221" s="92" t="s">
        <v>17</v>
      </c>
      <c r="L221" s="94" t="s">
        <v>17</v>
      </c>
      <c r="M221" s="142"/>
      <c r="N221" s="142"/>
    </row>
    <row r="222" spans="1:14" ht="24">
      <c r="A222" s="95">
        <v>2335</v>
      </c>
      <c r="B222" s="90" t="s">
        <v>190</v>
      </c>
      <c r="C222" s="91" t="s">
        <v>595</v>
      </c>
      <c r="D222" s="92">
        <v>11</v>
      </c>
      <c r="E222" s="93">
        <f>D222/6.46</f>
        <v>1.7027863777089782</v>
      </c>
      <c r="F222" s="92" t="s">
        <v>375</v>
      </c>
      <c r="G222" s="92" t="s">
        <v>376</v>
      </c>
      <c r="H222" s="92" t="s">
        <v>393</v>
      </c>
      <c r="I222" s="92" t="s">
        <v>357</v>
      </c>
      <c r="J222" s="92" t="s">
        <v>358</v>
      </c>
      <c r="K222" s="92" t="s">
        <v>17</v>
      </c>
      <c r="L222" s="94" t="s">
        <v>17</v>
      </c>
      <c r="M222" s="142"/>
      <c r="N222" s="142"/>
    </row>
    <row r="223" spans="1:14" ht="60">
      <c r="A223" s="95">
        <v>2336</v>
      </c>
      <c r="B223" s="90" t="s">
        <v>190</v>
      </c>
      <c r="C223" s="91" t="s">
        <v>596</v>
      </c>
      <c r="D223" s="92">
        <v>33</v>
      </c>
      <c r="E223" s="93">
        <f>D223/6.46</f>
        <v>5.1083591331269353</v>
      </c>
      <c r="F223" s="92" t="s">
        <v>375</v>
      </c>
      <c r="G223" s="92" t="s">
        <v>376</v>
      </c>
      <c r="H223" s="92" t="s">
        <v>411</v>
      </c>
      <c r="I223" s="92" t="s">
        <v>357</v>
      </c>
      <c r="J223" s="92" t="s">
        <v>358</v>
      </c>
      <c r="K223" s="92" t="s">
        <v>17</v>
      </c>
      <c r="L223" s="94" t="s">
        <v>17</v>
      </c>
      <c r="M223" s="142"/>
      <c r="N223" s="142"/>
    </row>
    <row r="224" spans="1:14" ht="36">
      <c r="A224" s="95">
        <v>2337</v>
      </c>
      <c r="B224" s="90" t="s">
        <v>186</v>
      </c>
      <c r="C224" s="91" t="s">
        <v>597</v>
      </c>
      <c r="D224" s="92">
        <v>121</v>
      </c>
      <c r="E224" s="93">
        <f>D224/6.46</f>
        <v>18.730650154798763</v>
      </c>
      <c r="F224" s="92" t="s">
        <v>381</v>
      </c>
      <c r="G224" s="92" t="s">
        <v>598</v>
      </c>
      <c r="H224" s="92" t="s">
        <v>393</v>
      </c>
      <c r="I224" s="92" t="s">
        <v>357</v>
      </c>
      <c r="J224" s="92" t="s">
        <v>358</v>
      </c>
      <c r="K224" s="92" t="s">
        <v>17</v>
      </c>
      <c r="L224" s="94" t="s">
        <v>17</v>
      </c>
      <c r="M224" s="142"/>
      <c r="N224" s="142"/>
    </row>
    <row r="225" spans="1:14" ht="24">
      <c r="A225" s="95">
        <v>2338</v>
      </c>
      <c r="B225" s="90" t="s">
        <v>202</v>
      </c>
      <c r="C225" s="91" t="s">
        <v>599</v>
      </c>
      <c r="D225" s="92">
        <v>100</v>
      </c>
      <c r="E225" s="93">
        <f>D225/6.46</f>
        <v>15.479876160990711</v>
      </c>
      <c r="F225" s="92" t="s">
        <v>600</v>
      </c>
      <c r="G225" s="92" t="s">
        <v>376</v>
      </c>
      <c r="H225" s="92" t="s">
        <v>393</v>
      </c>
      <c r="I225" s="92" t="s">
        <v>357</v>
      </c>
      <c r="J225" s="92" t="s">
        <v>358</v>
      </c>
      <c r="K225" s="92" t="s">
        <v>17</v>
      </c>
      <c r="L225" s="94" t="s">
        <v>17</v>
      </c>
      <c r="M225" s="142"/>
      <c r="N225" s="142"/>
    </row>
    <row r="226" spans="1:14" ht="24">
      <c r="A226" s="95">
        <v>2339</v>
      </c>
      <c r="B226" s="90" t="s">
        <v>206</v>
      </c>
      <c r="C226" s="91" t="s">
        <v>599</v>
      </c>
      <c r="D226" s="92">
        <v>42</v>
      </c>
      <c r="E226" s="93">
        <f>D226/6.46</f>
        <v>6.5015479876160995</v>
      </c>
      <c r="F226" s="92" t="s">
        <v>600</v>
      </c>
      <c r="G226" s="92" t="s">
        <v>376</v>
      </c>
      <c r="H226" s="92" t="s">
        <v>393</v>
      </c>
      <c r="I226" s="92" t="s">
        <v>357</v>
      </c>
      <c r="J226" s="92" t="s">
        <v>358</v>
      </c>
      <c r="K226" s="92" t="s">
        <v>17</v>
      </c>
      <c r="L226" s="94" t="s">
        <v>17</v>
      </c>
      <c r="M226" s="142"/>
      <c r="N226" s="142"/>
    </row>
    <row r="227" spans="1:14" ht="24">
      <c r="A227" s="95">
        <v>2340</v>
      </c>
      <c r="B227" s="90" t="s">
        <v>206</v>
      </c>
      <c r="C227" s="91" t="s">
        <v>599</v>
      </c>
      <c r="D227" s="92">
        <v>47</v>
      </c>
      <c r="E227" s="93">
        <f>D227/6.46</f>
        <v>7.2755417956656343</v>
      </c>
      <c r="F227" s="92" t="s">
        <v>600</v>
      </c>
      <c r="G227" s="92" t="s">
        <v>376</v>
      </c>
      <c r="H227" s="92" t="s">
        <v>393</v>
      </c>
      <c r="I227" s="92" t="s">
        <v>357</v>
      </c>
      <c r="J227" s="92" t="s">
        <v>358</v>
      </c>
      <c r="K227" s="92" t="s">
        <v>17</v>
      </c>
      <c r="L227" s="94" t="s">
        <v>17</v>
      </c>
      <c r="M227" s="142"/>
      <c r="N227" s="142"/>
    </row>
    <row r="228" spans="1:14" ht="24">
      <c r="A228" s="95">
        <v>2341</v>
      </c>
      <c r="B228" s="90" t="s">
        <v>206</v>
      </c>
      <c r="C228" s="91" t="s">
        <v>599</v>
      </c>
      <c r="D228" s="92">
        <v>15</v>
      </c>
      <c r="E228" s="93">
        <f>D228/6.46</f>
        <v>2.321981424148607</v>
      </c>
      <c r="F228" s="92" t="s">
        <v>600</v>
      </c>
      <c r="G228" s="92" t="s">
        <v>376</v>
      </c>
      <c r="H228" s="92" t="s">
        <v>393</v>
      </c>
      <c r="I228" s="92" t="s">
        <v>357</v>
      </c>
      <c r="J228" s="92" t="s">
        <v>358</v>
      </c>
      <c r="K228" s="92" t="s">
        <v>17</v>
      </c>
      <c r="L228" s="94" t="s">
        <v>17</v>
      </c>
      <c r="M228" s="142"/>
      <c r="N228" s="142"/>
    </row>
    <row r="229" spans="1:14" ht="24">
      <c r="A229" s="95">
        <v>2342</v>
      </c>
      <c r="B229" s="90" t="s">
        <v>206</v>
      </c>
      <c r="C229" s="91" t="s">
        <v>599</v>
      </c>
      <c r="D229" s="92">
        <v>20</v>
      </c>
      <c r="E229" s="93">
        <f>D229/6.46</f>
        <v>3.0959752321981426</v>
      </c>
      <c r="F229" s="92" t="s">
        <v>600</v>
      </c>
      <c r="G229" s="92" t="s">
        <v>376</v>
      </c>
      <c r="H229" s="92" t="s">
        <v>393</v>
      </c>
      <c r="I229" s="92" t="s">
        <v>357</v>
      </c>
      <c r="J229" s="92" t="s">
        <v>358</v>
      </c>
      <c r="K229" s="92" t="s">
        <v>17</v>
      </c>
      <c r="L229" s="94" t="s">
        <v>17</v>
      </c>
      <c r="M229" s="142"/>
      <c r="N229" s="142"/>
    </row>
    <row r="230" spans="1:14" ht="24">
      <c r="A230" s="95">
        <v>2343</v>
      </c>
      <c r="B230" s="90" t="s">
        <v>206</v>
      </c>
      <c r="C230" s="91" t="s">
        <v>599</v>
      </c>
      <c r="D230" s="92">
        <v>22</v>
      </c>
      <c r="E230" s="93">
        <f>D230/6.46</f>
        <v>3.4055727554179565</v>
      </c>
      <c r="F230" s="92" t="s">
        <v>600</v>
      </c>
      <c r="G230" s="92" t="s">
        <v>376</v>
      </c>
      <c r="H230" s="92" t="s">
        <v>393</v>
      </c>
      <c r="I230" s="92" t="s">
        <v>357</v>
      </c>
      <c r="J230" s="92" t="s">
        <v>358</v>
      </c>
      <c r="K230" s="92" t="s">
        <v>17</v>
      </c>
      <c r="L230" s="94" t="s">
        <v>17</v>
      </c>
      <c r="M230" s="202"/>
      <c r="N230" s="202"/>
    </row>
    <row r="231" spans="1:14" ht="24">
      <c r="A231" s="95">
        <v>2344</v>
      </c>
      <c r="B231" s="90" t="s">
        <v>205</v>
      </c>
      <c r="C231" s="91" t="s">
        <v>599</v>
      </c>
      <c r="D231" s="92">
        <v>69</v>
      </c>
      <c r="E231" s="93">
        <f>D231/6.46</f>
        <v>10.681114551083592</v>
      </c>
      <c r="F231" s="92" t="s">
        <v>600</v>
      </c>
      <c r="G231" s="92" t="s">
        <v>376</v>
      </c>
      <c r="H231" s="92" t="s">
        <v>393</v>
      </c>
      <c r="I231" s="92" t="s">
        <v>357</v>
      </c>
      <c r="J231" s="92" t="s">
        <v>358</v>
      </c>
      <c r="K231" s="92" t="s">
        <v>17</v>
      </c>
      <c r="L231" s="94" t="s">
        <v>17</v>
      </c>
      <c r="M231" s="142"/>
      <c r="N231" s="142"/>
    </row>
    <row r="232" spans="1:14" ht="24">
      <c r="A232" s="95">
        <v>2345</v>
      </c>
      <c r="B232" s="90" t="s">
        <v>205</v>
      </c>
      <c r="C232" s="91" t="s">
        <v>599</v>
      </c>
      <c r="D232" s="92">
        <v>27</v>
      </c>
      <c r="E232" s="93">
        <f>D232/6.46</f>
        <v>4.1795665634674926</v>
      </c>
      <c r="F232" s="92" t="s">
        <v>600</v>
      </c>
      <c r="G232" s="92" t="s">
        <v>376</v>
      </c>
      <c r="H232" s="92" t="s">
        <v>393</v>
      </c>
      <c r="I232" s="92" t="s">
        <v>357</v>
      </c>
      <c r="J232" s="92" t="s">
        <v>358</v>
      </c>
      <c r="K232" s="92" t="s">
        <v>17</v>
      </c>
      <c r="L232" s="94" t="s">
        <v>17</v>
      </c>
      <c r="M232" s="202"/>
      <c r="N232" s="202"/>
    </row>
    <row r="233" spans="1:14" ht="24">
      <c r="A233" s="95">
        <v>2346</v>
      </c>
      <c r="B233" s="90" t="s">
        <v>205</v>
      </c>
      <c r="C233" s="91" t="s">
        <v>599</v>
      </c>
      <c r="D233" s="92">
        <v>102</v>
      </c>
      <c r="E233" s="93">
        <f>D233/6.46</f>
        <v>15.789473684210526</v>
      </c>
      <c r="F233" s="92" t="s">
        <v>600</v>
      </c>
      <c r="G233" s="92" t="s">
        <v>376</v>
      </c>
      <c r="H233" s="92" t="s">
        <v>393</v>
      </c>
      <c r="I233" s="92" t="s">
        <v>357</v>
      </c>
      <c r="J233" s="92" t="s">
        <v>358</v>
      </c>
      <c r="K233" s="92" t="s">
        <v>17</v>
      </c>
      <c r="L233" s="94" t="s">
        <v>17</v>
      </c>
      <c r="M233" s="142"/>
      <c r="N233" s="142"/>
    </row>
    <row r="234" spans="1:14" ht="36">
      <c r="A234" s="95">
        <v>2347</v>
      </c>
      <c r="B234" s="90" t="s">
        <v>207</v>
      </c>
      <c r="C234" s="91" t="s">
        <v>601</v>
      </c>
      <c r="D234" s="92">
        <v>93</v>
      </c>
      <c r="E234" s="93">
        <f>D234/6.46</f>
        <v>14.396284829721361</v>
      </c>
      <c r="F234" s="92" t="s">
        <v>381</v>
      </c>
      <c r="G234" s="92" t="s">
        <v>598</v>
      </c>
      <c r="H234" s="92" t="s">
        <v>393</v>
      </c>
      <c r="I234" s="92" t="s">
        <v>357</v>
      </c>
      <c r="J234" s="92" t="s">
        <v>358</v>
      </c>
      <c r="K234" s="92" t="s">
        <v>17</v>
      </c>
      <c r="L234" s="94" t="s">
        <v>17</v>
      </c>
      <c r="M234" s="142"/>
      <c r="N234" s="142"/>
    </row>
    <row r="235" spans="1:14" ht="24">
      <c r="A235" s="95">
        <v>2348</v>
      </c>
      <c r="B235" s="90" t="s">
        <v>207</v>
      </c>
      <c r="C235" s="91" t="s">
        <v>602</v>
      </c>
      <c r="D235" s="92">
        <v>12</v>
      </c>
      <c r="E235" s="93">
        <f>D235/6.46</f>
        <v>1.8575851393188854</v>
      </c>
      <c r="F235" s="92" t="s">
        <v>375</v>
      </c>
      <c r="G235" s="92" t="s">
        <v>376</v>
      </c>
      <c r="H235" s="92" t="s">
        <v>393</v>
      </c>
      <c r="I235" s="92" t="s">
        <v>357</v>
      </c>
      <c r="J235" s="92" t="s">
        <v>358</v>
      </c>
      <c r="K235" s="92" t="s">
        <v>17</v>
      </c>
      <c r="L235" s="94" t="s">
        <v>17</v>
      </c>
      <c r="M235" s="142"/>
      <c r="N235" s="142"/>
    </row>
    <row r="236" spans="1:14" ht="24">
      <c r="A236" s="95">
        <v>2349</v>
      </c>
      <c r="B236" s="90" t="s">
        <v>208</v>
      </c>
      <c r="C236" s="91" t="s">
        <v>616</v>
      </c>
      <c r="D236" s="92">
        <v>12</v>
      </c>
      <c r="E236" s="93">
        <f>D236/6.46</f>
        <v>1.8575851393188854</v>
      </c>
      <c r="F236" s="92" t="s">
        <v>375</v>
      </c>
      <c r="G236" s="92" t="s">
        <v>376</v>
      </c>
      <c r="H236" s="92" t="s">
        <v>373</v>
      </c>
      <c r="I236" s="92" t="s">
        <v>357</v>
      </c>
      <c r="J236" s="92" t="s">
        <v>358</v>
      </c>
      <c r="K236" s="92" t="s">
        <v>17</v>
      </c>
      <c r="L236" s="94" t="s">
        <v>17</v>
      </c>
      <c r="M236" s="202"/>
      <c r="N236" s="202"/>
    </row>
    <row r="237" spans="1:14" ht="24">
      <c r="A237" s="95">
        <v>2357</v>
      </c>
      <c r="B237" s="90" t="s">
        <v>209</v>
      </c>
      <c r="C237" s="91" t="s">
        <v>617</v>
      </c>
      <c r="D237" s="92">
        <v>18</v>
      </c>
      <c r="E237" s="93">
        <f>D237/6.46</f>
        <v>2.7863777089783284</v>
      </c>
      <c r="F237" s="92" t="s">
        <v>375</v>
      </c>
      <c r="G237" s="92" t="s">
        <v>376</v>
      </c>
      <c r="H237" s="92" t="s">
        <v>373</v>
      </c>
      <c r="I237" s="92" t="s">
        <v>357</v>
      </c>
      <c r="J237" s="92" t="s">
        <v>358</v>
      </c>
      <c r="K237" s="92" t="s">
        <v>17</v>
      </c>
      <c r="L237" s="94" t="s">
        <v>17</v>
      </c>
      <c r="M237" s="142"/>
      <c r="N237" s="142"/>
    </row>
    <row r="238" spans="1:14" ht="24">
      <c r="A238" s="95">
        <v>2358</v>
      </c>
      <c r="B238" s="90" t="s">
        <v>210</v>
      </c>
      <c r="C238" s="91" t="s">
        <v>618</v>
      </c>
      <c r="D238" s="92">
        <v>12</v>
      </c>
      <c r="E238" s="93">
        <f>D238/6.46</f>
        <v>1.8575851393188854</v>
      </c>
      <c r="F238" s="92" t="s">
        <v>375</v>
      </c>
      <c r="G238" s="92" t="s">
        <v>376</v>
      </c>
      <c r="H238" s="92" t="s">
        <v>393</v>
      </c>
      <c r="I238" s="92" t="s">
        <v>357</v>
      </c>
      <c r="J238" s="92" t="s">
        <v>358</v>
      </c>
      <c r="K238" s="92" t="s">
        <v>17</v>
      </c>
      <c r="L238" s="94" t="s">
        <v>17</v>
      </c>
      <c r="M238" s="142"/>
      <c r="N238" s="142"/>
    </row>
    <row r="239" spans="1:14" ht="24">
      <c r="A239" s="95">
        <v>2359</v>
      </c>
      <c r="B239" s="90" t="s">
        <v>210</v>
      </c>
      <c r="C239" s="91" t="s">
        <v>618</v>
      </c>
      <c r="D239" s="92">
        <v>13</v>
      </c>
      <c r="E239" s="93">
        <f>D239/6.46</f>
        <v>2.0123839009287927</v>
      </c>
      <c r="F239" s="92" t="s">
        <v>375</v>
      </c>
      <c r="G239" s="92" t="s">
        <v>376</v>
      </c>
      <c r="H239" s="92" t="s">
        <v>393</v>
      </c>
      <c r="I239" s="92" t="s">
        <v>357</v>
      </c>
      <c r="J239" s="92" t="s">
        <v>358</v>
      </c>
      <c r="K239" s="92" t="s">
        <v>17</v>
      </c>
      <c r="L239" s="94" t="s">
        <v>17</v>
      </c>
      <c r="M239" s="142"/>
      <c r="N239" s="142"/>
    </row>
    <row r="240" spans="1:14" ht="48">
      <c r="A240" s="95">
        <v>2360</v>
      </c>
      <c r="B240" s="90" t="s">
        <v>211</v>
      </c>
      <c r="C240" s="91" t="s">
        <v>619</v>
      </c>
      <c r="D240" s="92">
        <v>19</v>
      </c>
      <c r="E240" s="93">
        <f>D240/6.46</f>
        <v>2.9411764705882355</v>
      </c>
      <c r="F240" s="92" t="s">
        <v>375</v>
      </c>
      <c r="G240" s="92" t="s">
        <v>376</v>
      </c>
      <c r="H240" s="92" t="s">
        <v>373</v>
      </c>
      <c r="I240" s="92" t="s">
        <v>357</v>
      </c>
      <c r="J240" s="92" t="s">
        <v>358</v>
      </c>
      <c r="K240" s="92" t="s">
        <v>17</v>
      </c>
      <c r="L240" s="94" t="s">
        <v>17</v>
      </c>
      <c r="M240" s="142"/>
      <c r="N240" s="142"/>
    </row>
    <row r="241" spans="1:14" ht="48">
      <c r="A241" s="95">
        <v>2361</v>
      </c>
      <c r="B241" s="90" t="s">
        <v>211</v>
      </c>
      <c r="C241" s="91" t="s">
        <v>619</v>
      </c>
      <c r="D241" s="92">
        <v>20</v>
      </c>
      <c r="E241" s="93">
        <f>D241/6.46</f>
        <v>3.0959752321981426</v>
      </c>
      <c r="F241" s="92" t="s">
        <v>375</v>
      </c>
      <c r="G241" s="92" t="s">
        <v>376</v>
      </c>
      <c r="H241" s="92" t="s">
        <v>373</v>
      </c>
      <c r="I241" s="92" t="s">
        <v>357</v>
      </c>
      <c r="J241" s="92" t="s">
        <v>358</v>
      </c>
      <c r="K241" s="92" t="s">
        <v>17</v>
      </c>
      <c r="L241" s="94" t="s">
        <v>17</v>
      </c>
      <c r="M241" s="202"/>
      <c r="N241" s="202"/>
    </row>
    <row r="242" spans="1:14" ht="36">
      <c r="A242" s="95">
        <v>2362</v>
      </c>
      <c r="B242" s="90" t="s">
        <v>211</v>
      </c>
      <c r="C242" s="91" t="s">
        <v>620</v>
      </c>
      <c r="D242" s="92">
        <v>13</v>
      </c>
      <c r="E242" s="93">
        <f>D242/6.46</f>
        <v>2.0123839009287927</v>
      </c>
      <c r="F242" s="92" t="s">
        <v>375</v>
      </c>
      <c r="G242" s="92" t="s">
        <v>376</v>
      </c>
      <c r="H242" s="92" t="s">
        <v>393</v>
      </c>
      <c r="I242" s="92" t="s">
        <v>357</v>
      </c>
      <c r="J242" s="92" t="s">
        <v>358</v>
      </c>
      <c r="K242" s="92" t="s">
        <v>17</v>
      </c>
      <c r="L242" s="94" t="s">
        <v>17</v>
      </c>
      <c r="M242" s="142"/>
      <c r="N242" s="142"/>
    </row>
    <row r="243" spans="1:14" ht="24">
      <c r="A243" s="95">
        <v>2363</v>
      </c>
      <c r="B243" s="90" t="s">
        <v>212</v>
      </c>
      <c r="C243" s="91" t="s">
        <v>621</v>
      </c>
      <c r="D243" s="92">
        <v>13</v>
      </c>
      <c r="E243" s="93">
        <f>D243/6.46</f>
        <v>2.0123839009287927</v>
      </c>
      <c r="F243" s="92" t="s">
        <v>375</v>
      </c>
      <c r="G243" s="92" t="s">
        <v>376</v>
      </c>
      <c r="H243" s="92" t="s">
        <v>393</v>
      </c>
      <c r="I243" s="92" t="s">
        <v>357</v>
      </c>
      <c r="J243" s="92" t="s">
        <v>358</v>
      </c>
      <c r="K243" s="92" t="s">
        <v>17</v>
      </c>
      <c r="L243" s="94" t="s">
        <v>17</v>
      </c>
      <c r="M243" s="142"/>
      <c r="N243" s="142"/>
    </row>
    <row r="244" spans="1:14" ht="36">
      <c r="A244" s="95">
        <v>2365</v>
      </c>
      <c r="B244" s="90" t="s">
        <v>213</v>
      </c>
      <c r="C244" s="91" t="s">
        <v>622</v>
      </c>
      <c r="D244" s="92">
        <v>25</v>
      </c>
      <c r="E244" s="93">
        <f>D244/6.46</f>
        <v>3.8699690402476778</v>
      </c>
      <c r="F244" s="92" t="s">
        <v>375</v>
      </c>
      <c r="G244" s="92" t="s">
        <v>376</v>
      </c>
      <c r="H244" s="92" t="s">
        <v>373</v>
      </c>
      <c r="I244" s="92" t="s">
        <v>357</v>
      </c>
      <c r="J244" s="92" t="s">
        <v>358</v>
      </c>
      <c r="K244" s="92"/>
      <c r="L244" s="171"/>
      <c r="M244" s="142"/>
      <c r="N244" s="142"/>
    </row>
    <row r="245" spans="1:14" ht="48">
      <c r="A245" s="95">
        <v>2368</v>
      </c>
      <c r="B245" s="90" t="s">
        <v>214</v>
      </c>
      <c r="C245" s="91" t="s">
        <v>640</v>
      </c>
      <c r="D245" s="92">
        <v>14</v>
      </c>
      <c r="E245" s="93">
        <f>D245/6.46</f>
        <v>2.1671826625386998</v>
      </c>
      <c r="F245" s="92" t="s">
        <v>375</v>
      </c>
      <c r="G245" s="92" t="s">
        <v>376</v>
      </c>
      <c r="H245" s="92" t="s">
        <v>373</v>
      </c>
      <c r="I245" s="92" t="s">
        <v>357</v>
      </c>
      <c r="J245" s="92" t="s">
        <v>358</v>
      </c>
      <c r="K245" s="92" t="s">
        <v>17</v>
      </c>
      <c r="L245" s="94" t="s">
        <v>17</v>
      </c>
      <c r="M245" s="142"/>
      <c r="N245" s="142"/>
    </row>
    <row r="246" spans="1:14" ht="48">
      <c r="A246" s="95">
        <v>2369</v>
      </c>
      <c r="B246" s="90" t="s">
        <v>214</v>
      </c>
      <c r="C246" s="91" t="s">
        <v>640</v>
      </c>
      <c r="D246" s="92">
        <v>21</v>
      </c>
      <c r="E246" s="93">
        <f>D246/6.46</f>
        <v>3.2507739938080498</v>
      </c>
      <c r="F246" s="92" t="s">
        <v>375</v>
      </c>
      <c r="G246" s="92" t="s">
        <v>376</v>
      </c>
      <c r="H246" s="92" t="s">
        <v>373</v>
      </c>
      <c r="I246" s="92" t="s">
        <v>357</v>
      </c>
      <c r="J246" s="92" t="s">
        <v>358</v>
      </c>
      <c r="K246" s="92" t="s">
        <v>17</v>
      </c>
      <c r="L246" s="94" t="s">
        <v>17</v>
      </c>
      <c r="M246" s="142"/>
      <c r="N246" s="142"/>
    </row>
    <row r="247" spans="1:14" ht="48">
      <c r="A247" s="95">
        <v>2370</v>
      </c>
      <c r="B247" s="90" t="s">
        <v>214</v>
      </c>
      <c r="C247" s="91" t="s">
        <v>640</v>
      </c>
      <c r="D247" s="92">
        <v>23</v>
      </c>
      <c r="E247" s="93">
        <f>D247/6.46</f>
        <v>3.5603715170278636</v>
      </c>
      <c r="F247" s="92" t="s">
        <v>375</v>
      </c>
      <c r="G247" s="92" t="s">
        <v>376</v>
      </c>
      <c r="H247" s="92" t="s">
        <v>393</v>
      </c>
      <c r="I247" s="92" t="s">
        <v>357</v>
      </c>
      <c r="J247" s="92" t="s">
        <v>358</v>
      </c>
      <c r="K247" s="92" t="s">
        <v>17</v>
      </c>
      <c r="L247" s="94" t="s">
        <v>17</v>
      </c>
      <c r="M247" s="142"/>
      <c r="N247" s="142"/>
    </row>
    <row r="248" spans="1:14" ht="48">
      <c r="A248" s="95">
        <v>2371</v>
      </c>
      <c r="B248" s="90" t="s">
        <v>215</v>
      </c>
      <c r="C248" s="91" t="s">
        <v>641</v>
      </c>
      <c r="D248" s="92">
        <v>14</v>
      </c>
      <c r="E248" s="93">
        <f>D248/6.46</f>
        <v>2.1671826625386998</v>
      </c>
      <c r="F248" s="92" t="s">
        <v>375</v>
      </c>
      <c r="G248" s="92" t="s">
        <v>376</v>
      </c>
      <c r="H248" s="92" t="s">
        <v>393</v>
      </c>
      <c r="I248" s="92" t="s">
        <v>357</v>
      </c>
      <c r="J248" s="92" t="s">
        <v>358</v>
      </c>
      <c r="K248" s="92" t="s">
        <v>17</v>
      </c>
      <c r="L248" s="94" t="s">
        <v>17</v>
      </c>
      <c r="M248" s="142"/>
      <c r="N248" s="142"/>
    </row>
    <row r="249" spans="1:14" s="127" customFormat="1" ht="48">
      <c r="A249" s="95">
        <v>2372</v>
      </c>
      <c r="B249" s="90" t="s">
        <v>215</v>
      </c>
      <c r="C249" s="91" t="s">
        <v>641</v>
      </c>
      <c r="D249" s="92">
        <v>15</v>
      </c>
      <c r="E249" s="93">
        <f>D249/6.46</f>
        <v>2.321981424148607</v>
      </c>
      <c r="F249" s="92" t="s">
        <v>375</v>
      </c>
      <c r="G249" s="92" t="s">
        <v>376</v>
      </c>
      <c r="H249" s="92" t="s">
        <v>393</v>
      </c>
      <c r="I249" s="92" t="s">
        <v>357</v>
      </c>
      <c r="J249" s="92" t="s">
        <v>358</v>
      </c>
      <c r="K249" s="92" t="s">
        <v>17</v>
      </c>
      <c r="L249" s="94" t="s">
        <v>17</v>
      </c>
      <c r="M249" s="142"/>
      <c r="N249" s="142"/>
    </row>
    <row r="250" spans="1:14" s="102" customFormat="1" ht="24">
      <c r="A250" s="95">
        <v>2373</v>
      </c>
      <c r="B250" s="90" t="s">
        <v>215</v>
      </c>
      <c r="C250" s="91" t="s">
        <v>512</v>
      </c>
      <c r="D250" s="92">
        <v>16</v>
      </c>
      <c r="E250" s="93">
        <f>D250/6.46</f>
        <v>2.4767801857585141</v>
      </c>
      <c r="F250" s="92" t="s">
        <v>375</v>
      </c>
      <c r="G250" s="92" t="s">
        <v>376</v>
      </c>
      <c r="H250" s="92" t="s">
        <v>393</v>
      </c>
      <c r="I250" s="92" t="s">
        <v>357</v>
      </c>
      <c r="J250" s="92" t="s">
        <v>358</v>
      </c>
      <c r="K250" s="92" t="s">
        <v>17</v>
      </c>
      <c r="L250" s="94" t="s">
        <v>17</v>
      </c>
      <c r="M250" s="141"/>
      <c r="N250" s="141"/>
    </row>
    <row r="251" spans="1:14" ht="24">
      <c r="A251" s="95">
        <v>2374</v>
      </c>
      <c r="B251" s="90" t="s">
        <v>216</v>
      </c>
      <c r="C251" s="91" t="s">
        <v>642</v>
      </c>
      <c r="D251" s="92">
        <v>18</v>
      </c>
      <c r="E251" s="93">
        <f>D251/6.46</f>
        <v>2.7863777089783284</v>
      </c>
      <c r="F251" s="92" t="s">
        <v>375</v>
      </c>
      <c r="G251" s="92" t="s">
        <v>376</v>
      </c>
      <c r="H251" s="92" t="s">
        <v>373</v>
      </c>
      <c r="I251" s="92" t="s">
        <v>357</v>
      </c>
      <c r="J251" s="92" t="s">
        <v>358</v>
      </c>
      <c r="K251" s="92" t="s">
        <v>17</v>
      </c>
      <c r="L251" s="94" t="s">
        <v>17</v>
      </c>
      <c r="M251" s="142"/>
      <c r="N251" s="142"/>
    </row>
    <row r="252" spans="1:14" ht="36">
      <c r="A252" s="95">
        <v>2375</v>
      </c>
      <c r="B252" s="90" t="s">
        <v>216</v>
      </c>
      <c r="C252" s="91" t="s">
        <v>643</v>
      </c>
      <c r="D252" s="92">
        <v>15</v>
      </c>
      <c r="E252" s="93">
        <f>D252/6.46</f>
        <v>2.321981424148607</v>
      </c>
      <c r="F252" s="92" t="s">
        <v>375</v>
      </c>
      <c r="G252" s="92" t="s">
        <v>376</v>
      </c>
      <c r="H252" s="92" t="s">
        <v>373</v>
      </c>
      <c r="I252" s="92" t="s">
        <v>357</v>
      </c>
      <c r="J252" s="92" t="s">
        <v>358</v>
      </c>
      <c r="K252" s="92" t="s">
        <v>17</v>
      </c>
      <c r="L252" s="94" t="s">
        <v>17</v>
      </c>
      <c r="M252" s="142"/>
      <c r="N252" s="142"/>
    </row>
    <row r="253" spans="1:14" ht="24">
      <c r="A253" s="95">
        <v>2376</v>
      </c>
      <c r="B253" s="90" t="s">
        <v>217</v>
      </c>
      <c r="C253" s="91" t="s">
        <v>644</v>
      </c>
      <c r="D253" s="92">
        <v>14</v>
      </c>
      <c r="E253" s="93">
        <f>D253/6.46</f>
        <v>2.1671826625386998</v>
      </c>
      <c r="F253" s="92" t="s">
        <v>375</v>
      </c>
      <c r="G253" s="92" t="s">
        <v>376</v>
      </c>
      <c r="H253" s="92" t="s">
        <v>373</v>
      </c>
      <c r="I253" s="92" t="s">
        <v>357</v>
      </c>
      <c r="J253" s="92" t="s">
        <v>358</v>
      </c>
      <c r="K253" s="92" t="s">
        <v>17</v>
      </c>
      <c r="L253" s="94" t="s">
        <v>17</v>
      </c>
      <c r="M253" s="142"/>
      <c r="N253" s="142"/>
    </row>
    <row r="254" spans="1:14" ht="36">
      <c r="A254" s="95">
        <v>2377</v>
      </c>
      <c r="B254" s="90" t="s">
        <v>218</v>
      </c>
      <c r="C254" s="91" t="s">
        <v>645</v>
      </c>
      <c r="D254" s="92">
        <v>37</v>
      </c>
      <c r="E254" s="93">
        <f>D254/6.46</f>
        <v>5.7275541795665639</v>
      </c>
      <c r="F254" s="92" t="s">
        <v>375</v>
      </c>
      <c r="G254" s="92" t="s">
        <v>376</v>
      </c>
      <c r="H254" s="92" t="s">
        <v>373</v>
      </c>
      <c r="I254" s="92" t="s">
        <v>357</v>
      </c>
      <c r="J254" s="92" t="s">
        <v>358</v>
      </c>
      <c r="K254" s="92" t="s">
        <v>17</v>
      </c>
      <c r="L254" s="94" t="s">
        <v>17</v>
      </c>
      <c r="M254" s="142"/>
      <c r="N254" s="142"/>
    </row>
    <row r="255" spans="1:14" ht="24">
      <c r="A255" s="95">
        <v>2381</v>
      </c>
      <c r="B255" s="90" t="s">
        <v>219</v>
      </c>
      <c r="C255" s="91" t="s">
        <v>646</v>
      </c>
      <c r="D255" s="92">
        <v>100</v>
      </c>
      <c r="E255" s="93">
        <f>D255/6.46</f>
        <v>15.479876160990711</v>
      </c>
      <c r="F255" s="92" t="s">
        <v>396</v>
      </c>
      <c r="G255" s="92" t="s">
        <v>598</v>
      </c>
      <c r="H255" s="92" t="s">
        <v>393</v>
      </c>
      <c r="I255" s="92" t="s">
        <v>357</v>
      </c>
      <c r="J255" s="92" t="s">
        <v>358</v>
      </c>
      <c r="K255" s="92" t="s">
        <v>17</v>
      </c>
      <c r="L255" s="94" t="s">
        <v>17</v>
      </c>
      <c r="M255" s="142"/>
      <c r="N255" s="142"/>
    </row>
    <row r="256" spans="1:14" ht="24">
      <c r="A256" s="95">
        <v>2382</v>
      </c>
      <c r="B256" s="90" t="s">
        <v>220</v>
      </c>
      <c r="C256" s="91" t="s">
        <v>647</v>
      </c>
      <c r="D256" s="92">
        <v>16</v>
      </c>
      <c r="E256" s="93">
        <f>D256/6.46</f>
        <v>2.4767801857585141</v>
      </c>
      <c r="F256" s="92" t="s">
        <v>375</v>
      </c>
      <c r="G256" s="92" t="s">
        <v>376</v>
      </c>
      <c r="H256" s="92" t="s">
        <v>393</v>
      </c>
      <c r="I256" s="92" t="s">
        <v>357</v>
      </c>
      <c r="J256" s="92" t="s">
        <v>358</v>
      </c>
      <c r="K256" s="165" t="s">
        <v>17</v>
      </c>
      <c r="L256" s="177" t="s">
        <v>17</v>
      </c>
      <c r="M256" s="142"/>
      <c r="N256" s="142"/>
    </row>
    <row r="257" spans="1:14" ht="36">
      <c r="A257" s="95">
        <v>2383</v>
      </c>
      <c r="B257" s="90" t="s">
        <v>221</v>
      </c>
      <c r="C257" s="91" t="s">
        <v>648</v>
      </c>
      <c r="D257" s="92">
        <v>19</v>
      </c>
      <c r="E257" s="93">
        <f>D257/6.46</f>
        <v>2.9411764705882355</v>
      </c>
      <c r="F257" s="92" t="s">
        <v>375</v>
      </c>
      <c r="G257" s="92" t="s">
        <v>376</v>
      </c>
      <c r="H257" s="92" t="s">
        <v>373</v>
      </c>
      <c r="I257" s="92" t="s">
        <v>357</v>
      </c>
      <c r="J257" s="92" t="s">
        <v>358</v>
      </c>
      <c r="K257" s="92" t="s">
        <v>17</v>
      </c>
      <c r="L257" s="94" t="s">
        <v>17</v>
      </c>
      <c r="M257" s="202"/>
      <c r="N257" s="202"/>
    </row>
    <row r="258" spans="1:14" ht="24">
      <c r="A258" s="95">
        <v>2385</v>
      </c>
      <c r="B258" s="90" t="s">
        <v>222</v>
      </c>
      <c r="C258" s="91" t="s">
        <v>649</v>
      </c>
      <c r="D258" s="92">
        <v>13</v>
      </c>
      <c r="E258" s="93">
        <f>D258/6.46</f>
        <v>2.0123839009287927</v>
      </c>
      <c r="F258" s="92" t="s">
        <v>375</v>
      </c>
      <c r="G258" s="92" t="s">
        <v>376</v>
      </c>
      <c r="H258" s="92" t="s">
        <v>373</v>
      </c>
      <c r="I258" s="92" t="s">
        <v>357</v>
      </c>
      <c r="J258" s="92" t="s">
        <v>358</v>
      </c>
      <c r="K258" s="92" t="s">
        <v>17</v>
      </c>
      <c r="L258" s="94" t="s">
        <v>17</v>
      </c>
      <c r="M258" s="202"/>
      <c r="N258" s="202"/>
    </row>
    <row r="259" spans="1:14" ht="24">
      <c r="A259" s="95">
        <v>2386</v>
      </c>
      <c r="B259" s="90" t="s">
        <v>223</v>
      </c>
      <c r="C259" s="91" t="s">
        <v>650</v>
      </c>
      <c r="D259" s="92">
        <v>12</v>
      </c>
      <c r="E259" s="93">
        <f>D259/6.46</f>
        <v>1.8575851393188854</v>
      </c>
      <c r="F259" s="92" t="s">
        <v>375</v>
      </c>
      <c r="G259" s="92" t="s">
        <v>376</v>
      </c>
      <c r="H259" s="92" t="s">
        <v>393</v>
      </c>
      <c r="I259" s="92" t="s">
        <v>357</v>
      </c>
      <c r="J259" s="92" t="s">
        <v>358</v>
      </c>
      <c r="K259" s="92" t="s">
        <v>17</v>
      </c>
      <c r="L259" s="94" t="s">
        <v>17</v>
      </c>
      <c r="M259" s="142"/>
      <c r="N259" s="142"/>
    </row>
    <row r="260" spans="1:14" ht="24">
      <c r="A260" s="95">
        <v>2400</v>
      </c>
      <c r="B260" s="90" t="s">
        <v>207</v>
      </c>
      <c r="C260" s="91" t="s">
        <v>602</v>
      </c>
      <c r="D260" s="92">
        <v>12</v>
      </c>
      <c r="E260" s="93">
        <f>D260/6.46</f>
        <v>1.8575851393188854</v>
      </c>
      <c r="F260" s="92" t="s">
        <v>375</v>
      </c>
      <c r="G260" s="92" t="s">
        <v>376</v>
      </c>
      <c r="H260" s="92" t="s">
        <v>393</v>
      </c>
      <c r="I260" s="92" t="s">
        <v>357</v>
      </c>
      <c r="J260" s="92" t="s">
        <v>358</v>
      </c>
      <c r="K260" s="92" t="s">
        <v>17</v>
      </c>
      <c r="L260" s="94" t="s">
        <v>17</v>
      </c>
      <c r="M260" s="142"/>
      <c r="N260" s="142"/>
    </row>
    <row r="261" spans="1:14" ht="24">
      <c r="A261" s="95">
        <v>2403</v>
      </c>
      <c r="B261" s="90" t="s">
        <v>226</v>
      </c>
      <c r="C261" s="91" t="s">
        <v>603</v>
      </c>
      <c r="D261" s="92">
        <v>16</v>
      </c>
      <c r="E261" s="93">
        <f>D261/6.46</f>
        <v>2.4767801857585141</v>
      </c>
      <c r="F261" s="92" t="s">
        <v>375</v>
      </c>
      <c r="G261" s="92" t="s">
        <v>376</v>
      </c>
      <c r="H261" s="92" t="s">
        <v>411</v>
      </c>
      <c r="I261" s="92" t="s">
        <v>357</v>
      </c>
      <c r="J261" s="92" t="s">
        <v>358</v>
      </c>
      <c r="K261" s="92" t="s">
        <v>17</v>
      </c>
      <c r="L261" s="94" t="s">
        <v>17</v>
      </c>
      <c r="M261" s="142"/>
      <c r="N261" s="142"/>
    </row>
    <row r="262" spans="1:14" ht="36">
      <c r="A262" s="95">
        <v>2406</v>
      </c>
      <c r="B262" s="90" t="s">
        <v>227</v>
      </c>
      <c r="C262" s="91" t="s">
        <v>604</v>
      </c>
      <c r="D262" s="92">
        <v>12</v>
      </c>
      <c r="E262" s="93">
        <f>D262/6.46</f>
        <v>1.8575851393188854</v>
      </c>
      <c r="F262" s="92" t="s">
        <v>375</v>
      </c>
      <c r="G262" s="92" t="s">
        <v>376</v>
      </c>
      <c r="H262" s="92" t="s">
        <v>393</v>
      </c>
      <c r="I262" s="92" t="s">
        <v>357</v>
      </c>
      <c r="J262" s="92" t="s">
        <v>358</v>
      </c>
      <c r="K262" s="92" t="s">
        <v>17</v>
      </c>
      <c r="L262" s="94" t="s">
        <v>17</v>
      </c>
      <c r="M262" s="142"/>
      <c r="N262" s="142"/>
    </row>
    <row r="263" spans="1:14" ht="24">
      <c r="A263" s="95">
        <v>2410</v>
      </c>
      <c r="B263" s="90" t="s">
        <v>190</v>
      </c>
      <c r="C263" s="91" t="s">
        <v>595</v>
      </c>
      <c r="D263" s="92">
        <v>15</v>
      </c>
      <c r="E263" s="93">
        <f>D263/6.46</f>
        <v>2.321981424148607</v>
      </c>
      <c r="F263" s="92" t="s">
        <v>375</v>
      </c>
      <c r="G263" s="92" t="s">
        <v>376</v>
      </c>
      <c r="H263" s="92" t="s">
        <v>393</v>
      </c>
      <c r="I263" s="92" t="s">
        <v>357</v>
      </c>
      <c r="J263" s="92" t="s">
        <v>358</v>
      </c>
      <c r="K263" s="92" t="s">
        <v>17</v>
      </c>
      <c r="L263" s="94" t="s">
        <v>17</v>
      </c>
      <c r="M263" s="142"/>
      <c r="N263" s="142"/>
    </row>
    <row r="264" spans="1:14" ht="36">
      <c r="A264" s="95">
        <v>2411</v>
      </c>
      <c r="B264" s="90" t="s">
        <v>228</v>
      </c>
      <c r="C264" s="91" t="s">
        <v>651</v>
      </c>
      <c r="D264" s="92">
        <v>17</v>
      </c>
      <c r="E264" s="93">
        <v>2.6315789473684212</v>
      </c>
      <c r="F264" s="92" t="s">
        <v>375</v>
      </c>
      <c r="G264" s="92" t="s">
        <v>376</v>
      </c>
      <c r="H264" s="92" t="s">
        <v>373</v>
      </c>
      <c r="I264" s="92" t="s">
        <v>357</v>
      </c>
      <c r="J264" s="92" t="s">
        <v>358</v>
      </c>
      <c r="K264" s="92"/>
      <c r="L264" s="92"/>
      <c r="M264" s="142"/>
      <c r="N264" s="142"/>
    </row>
    <row r="265" spans="1:14" s="102" customFormat="1" ht="24">
      <c r="A265" s="95">
        <v>2414</v>
      </c>
      <c r="B265" s="90" t="s">
        <v>175</v>
      </c>
      <c r="C265" s="91" t="s">
        <v>480</v>
      </c>
      <c r="D265" s="92">
        <v>37</v>
      </c>
      <c r="E265" s="93">
        <f>D265/6.46</f>
        <v>5.7275541795665639</v>
      </c>
      <c r="F265" s="92" t="s">
        <v>375</v>
      </c>
      <c r="G265" s="92" t="s">
        <v>376</v>
      </c>
      <c r="H265" s="92" t="s">
        <v>393</v>
      </c>
      <c r="I265" s="92" t="s">
        <v>357</v>
      </c>
      <c r="J265" s="92" t="s">
        <v>358</v>
      </c>
      <c r="K265" s="92" t="s">
        <v>17</v>
      </c>
      <c r="L265" s="94" t="s">
        <v>17</v>
      </c>
      <c r="M265" s="131"/>
      <c r="N265" s="131"/>
    </row>
    <row r="266" spans="1:14" s="102" customFormat="1" ht="24">
      <c r="A266" s="95">
        <v>2415</v>
      </c>
      <c r="B266" s="90" t="s">
        <v>177</v>
      </c>
      <c r="C266" s="91" t="s">
        <v>480</v>
      </c>
      <c r="D266" s="92">
        <v>33</v>
      </c>
      <c r="E266" s="93">
        <f>D266/6.46</f>
        <v>5.1083591331269353</v>
      </c>
      <c r="F266" s="92" t="s">
        <v>375</v>
      </c>
      <c r="G266" s="92" t="s">
        <v>376</v>
      </c>
      <c r="H266" s="92" t="s">
        <v>393</v>
      </c>
      <c r="I266" s="92" t="s">
        <v>357</v>
      </c>
      <c r="J266" s="92" t="s">
        <v>358</v>
      </c>
      <c r="K266" s="92" t="s">
        <v>17</v>
      </c>
      <c r="L266" s="94" t="s">
        <v>17</v>
      </c>
      <c r="M266" s="131"/>
      <c r="N266" s="131"/>
    </row>
    <row r="267" spans="1:14" s="102" customFormat="1" ht="24">
      <c r="A267" s="95">
        <v>2416</v>
      </c>
      <c r="B267" s="90" t="s">
        <v>176</v>
      </c>
      <c r="C267" s="91" t="s">
        <v>480</v>
      </c>
      <c r="D267" s="92">
        <v>40</v>
      </c>
      <c r="E267" s="93">
        <f>D267/6.46</f>
        <v>6.1919504643962853</v>
      </c>
      <c r="F267" s="92" t="s">
        <v>375</v>
      </c>
      <c r="G267" s="92" t="s">
        <v>376</v>
      </c>
      <c r="H267" s="92" t="s">
        <v>393</v>
      </c>
      <c r="I267" s="92" t="s">
        <v>357</v>
      </c>
      <c r="J267" s="92" t="s">
        <v>358</v>
      </c>
      <c r="K267" s="92" t="s">
        <v>17</v>
      </c>
      <c r="L267" s="94" t="s">
        <v>17</v>
      </c>
      <c r="M267" s="131"/>
      <c r="N267" s="131"/>
    </row>
    <row r="268" spans="1:14" ht="24">
      <c r="A268" s="95">
        <v>2417</v>
      </c>
      <c r="B268" s="90" t="s">
        <v>181</v>
      </c>
      <c r="C268" s="91" t="s">
        <v>555</v>
      </c>
      <c r="D268" s="92">
        <v>17</v>
      </c>
      <c r="E268" s="93">
        <f>D268/6.46</f>
        <v>2.6315789473684212</v>
      </c>
      <c r="F268" s="92" t="s">
        <v>375</v>
      </c>
      <c r="G268" s="92" t="s">
        <v>376</v>
      </c>
      <c r="H268" s="92" t="s">
        <v>373</v>
      </c>
      <c r="I268" s="92" t="s">
        <v>357</v>
      </c>
      <c r="J268" s="92" t="s">
        <v>358</v>
      </c>
      <c r="K268" s="92" t="s">
        <v>17</v>
      </c>
      <c r="L268" s="94" t="s">
        <v>17</v>
      </c>
      <c r="M268" s="131"/>
      <c r="N268" s="131"/>
    </row>
    <row r="269" spans="1:14" ht="36">
      <c r="A269" s="95">
        <v>2418</v>
      </c>
      <c r="B269" s="90" t="s">
        <v>181</v>
      </c>
      <c r="C269" s="91" t="s">
        <v>556</v>
      </c>
      <c r="D269" s="92">
        <v>25</v>
      </c>
      <c r="E269" s="93">
        <f>D269/6.46</f>
        <v>3.8699690402476778</v>
      </c>
      <c r="F269" s="92" t="s">
        <v>375</v>
      </c>
      <c r="G269" s="92" t="s">
        <v>376</v>
      </c>
      <c r="H269" s="92" t="s">
        <v>373</v>
      </c>
      <c r="I269" s="92" t="s">
        <v>357</v>
      </c>
      <c r="J269" s="92" t="s">
        <v>358</v>
      </c>
      <c r="K269" s="92" t="s">
        <v>17</v>
      </c>
      <c r="L269" s="94" t="s">
        <v>17</v>
      </c>
      <c r="M269" s="131"/>
      <c r="N269" s="131"/>
    </row>
    <row r="270" spans="1:14" ht="24">
      <c r="A270" s="95">
        <v>2420</v>
      </c>
      <c r="B270" s="90" t="s">
        <v>193</v>
      </c>
      <c r="C270" s="91" t="s">
        <v>605</v>
      </c>
      <c r="D270" s="92">
        <v>23</v>
      </c>
      <c r="E270" s="93">
        <f>D270/6.46</f>
        <v>3.5603715170278636</v>
      </c>
      <c r="F270" s="92" t="s">
        <v>375</v>
      </c>
      <c r="G270" s="92" t="s">
        <v>376</v>
      </c>
      <c r="H270" s="92" t="s">
        <v>356</v>
      </c>
      <c r="I270" s="92" t="s">
        <v>357</v>
      </c>
      <c r="J270" s="92" t="s">
        <v>358</v>
      </c>
      <c r="K270" s="92" t="s">
        <v>17</v>
      </c>
      <c r="L270" s="94" t="s">
        <v>17</v>
      </c>
      <c r="M270" s="142"/>
      <c r="N270" s="142"/>
    </row>
    <row r="271" spans="1:14" ht="36">
      <c r="A271" s="95">
        <v>2421</v>
      </c>
      <c r="B271" s="90" t="s">
        <v>193</v>
      </c>
      <c r="C271" s="91" t="s">
        <v>606</v>
      </c>
      <c r="D271" s="92">
        <v>11</v>
      </c>
      <c r="E271" s="93">
        <f>D271/6.46</f>
        <v>1.7027863777089782</v>
      </c>
      <c r="F271" s="92" t="s">
        <v>375</v>
      </c>
      <c r="G271" s="92" t="s">
        <v>376</v>
      </c>
      <c r="H271" s="92" t="s">
        <v>356</v>
      </c>
      <c r="I271" s="92" t="s">
        <v>357</v>
      </c>
      <c r="J271" s="92" t="s">
        <v>358</v>
      </c>
      <c r="K271" s="92" t="s">
        <v>17</v>
      </c>
      <c r="L271" s="94" t="s">
        <v>17</v>
      </c>
      <c r="M271" s="202"/>
      <c r="N271" s="202"/>
    </row>
    <row r="272" spans="1:14" s="127" customFormat="1" ht="24">
      <c r="A272" s="95">
        <v>2422</v>
      </c>
      <c r="B272" s="90" t="s">
        <v>229</v>
      </c>
      <c r="C272" s="91" t="s">
        <v>368</v>
      </c>
      <c r="D272" s="92">
        <v>35</v>
      </c>
      <c r="E272" s="93">
        <f>D272/6.46</f>
        <v>5.4179566563467496</v>
      </c>
      <c r="F272" s="92" t="s">
        <v>369</v>
      </c>
      <c r="G272" s="92" t="s">
        <v>607</v>
      </c>
      <c r="H272" s="92" t="s">
        <v>356</v>
      </c>
      <c r="I272" s="92" t="s">
        <v>357</v>
      </c>
      <c r="J272" s="92" t="s">
        <v>358</v>
      </c>
      <c r="K272" s="92" t="s">
        <v>17</v>
      </c>
      <c r="L272" s="94" t="s">
        <v>17</v>
      </c>
      <c r="M272" s="142"/>
      <c r="N272" s="142"/>
    </row>
    <row r="273" spans="1:14" s="127" customFormat="1" ht="48">
      <c r="A273" s="95">
        <v>2423</v>
      </c>
      <c r="B273" s="90" t="s">
        <v>174</v>
      </c>
      <c r="C273" s="91" t="s">
        <v>535</v>
      </c>
      <c r="D273" s="92">
        <v>587.28</v>
      </c>
      <c r="E273" s="93">
        <f>D273/6.46</f>
        <v>90.910216718266255</v>
      </c>
      <c r="F273" s="92" t="s">
        <v>440</v>
      </c>
      <c r="G273" s="92" t="s">
        <v>382</v>
      </c>
      <c r="H273" s="92" t="s">
        <v>365</v>
      </c>
      <c r="I273" s="92" t="s">
        <v>357</v>
      </c>
      <c r="J273" s="92" t="s">
        <v>358</v>
      </c>
      <c r="K273" s="92" t="s">
        <v>17</v>
      </c>
      <c r="L273" s="94" t="s">
        <v>17</v>
      </c>
      <c r="M273" s="131"/>
      <c r="N273" s="131"/>
    </row>
    <row r="274" spans="1:14" ht="48">
      <c r="A274" s="95">
        <v>2424</v>
      </c>
      <c r="B274" s="90" t="s">
        <v>230</v>
      </c>
      <c r="C274" s="91" t="s">
        <v>552</v>
      </c>
      <c r="D274" s="92">
        <v>587.28</v>
      </c>
      <c r="E274" s="93">
        <f>D274/6.46</f>
        <v>90.910216718266255</v>
      </c>
      <c r="F274" s="92" t="s">
        <v>440</v>
      </c>
      <c r="G274" s="92" t="s">
        <v>382</v>
      </c>
      <c r="H274" s="92" t="s">
        <v>365</v>
      </c>
      <c r="I274" s="92" t="s">
        <v>357</v>
      </c>
      <c r="J274" s="92" t="s">
        <v>358</v>
      </c>
      <c r="K274" s="92" t="s">
        <v>17</v>
      </c>
      <c r="L274" s="177" t="s">
        <v>17</v>
      </c>
      <c r="M274" s="142"/>
      <c r="N274" s="142"/>
    </row>
    <row r="275" spans="1:14" s="127" customFormat="1" ht="24">
      <c r="A275" s="95">
        <v>2425</v>
      </c>
      <c r="B275" s="90" t="s">
        <v>193</v>
      </c>
      <c r="C275" s="91" t="s">
        <v>608</v>
      </c>
      <c r="D275" s="92">
        <v>1504.25</v>
      </c>
      <c r="E275" s="93">
        <f>D275/6.46</f>
        <v>232.85603715170279</v>
      </c>
      <c r="F275" s="92" t="s">
        <v>542</v>
      </c>
      <c r="G275" s="92" t="s">
        <v>437</v>
      </c>
      <c r="H275" s="92" t="s">
        <v>356</v>
      </c>
      <c r="I275" s="92" t="s">
        <v>357</v>
      </c>
      <c r="J275" s="92" t="s">
        <v>358</v>
      </c>
      <c r="K275" s="165"/>
      <c r="L275" s="165"/>
      <c r="M275" s="142"/>
      <c r="N275" s="142"/>
    </row>
    <row r="276" spans="1:14" ht="24">
      <c r="A276" s="95">
        <v>2426</v>
      </c>
      <c r="B276" s="90" t="s">
        <v>231</v>
      </c>
      <c r="C276" s="144" t="s">
        <v>653</v>
      </c>
      <c r="D276" s="150">
        <v>1516.77</v>
      </c>
      <c r="E276" s="93">
        <f>D276/6.46</f>
        <v>234.79411764705881</v>
      </c>
      <c r="F276" s="150" t="s">
        <v>542</v>
      </c>
      <c r="G276" s="150" t="s">
        <v>437</v>
      </c>
      <c r="H276" s="150" t="s">
        <v>356</v>
      </c>
      <c r="I276" s="150" t="s">
        <v>357</v>
      </c>
      <c r="J276" s="150" t="s">
        <v>358</v>
      </c>
      <c r="K276" s="165" t="s">
        <v>17</v>
      </c>
      <c r="L276" s="177" t="s">
        <v>17</v>
      </c>
      <c r="M276" s="141"/>
      <c r="N276" s="141"/>
    </row>
    <row r="277" spans="1:14" ht="48">
      <c r="A277" s="95">
        <v>2427</v>
      </c>
      <c r="B277" s="90" t="s">
        <v>232</v>
      </c>
      <c r="C277" s="144" t="s">
        <v>654</v>
      </c>
      <c r="D277" s="150">
        <v>46</v>
      </c>
      <c r="E277" s="93">
        <f>D277/6.46</f>
        <v>7.1207430340557272</v>
      </c>
      <c r="F277" s="150" t="s">
        <v>375</v>
      </c>
      <c r="G277" s="150" t="s">
        <v>376</v>
      </c>
      <c r="H277" s="150" t="s">
        <v>373</v>
      </c>
      <c r="I277" s="150" t="s">
        <v>357</v>
      </c>
      <c r="J277" s="150" t="s">
        <v>358</v>
      </c>
      <c r="K277" s="92" t="s">
        <v>17</v>
      </c>
      <c r="L277" s="94" t="s">
        <v>17</v>
      </c>
      <c r="M277" s="200"/>
      <c r="N277" s="200"/>
    </row>
    <row r="278" spans="1:14" ht="36">
      <c r="A278" s="95">
        <v>2428</v>
      </c>
      <c r="B278" s="90" t="s">
        <v>233</v>
      </c>
      <c r="C278" s="91" t="s">
        <v>655</v>
      </c>
      <c r="D278" s="92">
        <v>23</v>
      </c>
      <c r="E278" s="93">
        <f>D278/6.46</f>
        <v>3.5603715170278636</v>
      </c>
      <c r="F278" s="92" t="s">
        <v>375</v>
      </c>
      <c r="G278" s="92" t="s">
        <v>376</v>
      </c>
      <c r="H278" s="92" t="s">
        <v>393</v>
      </c>
      <c r="I278" s="92" t="s">
        <v>357</v>
      </c>
      <c r="J278" s="92" t="s">
        <v>358</v>
      </c>
      <c r="K278" s="165" t="s">
        <v>17</v>
      </c>
      <c r="L278" s="177" t="s">
        <v>17</v>
      </c>
      <c r="M278" s="141"/>
      <c r="N278" s="141"/>
    </row>
    <row r="279" spans="1:14" ht="24">
      <c r="A279" s="95">
        <v>2433</v>
      </c>
      <c r="B279" s="90" t="s">
        <v>231</v>
      </c>
      <c r="C279" s="91" t="s">
        <v>595</v>
      </c>
      <c r="D279" s="92">
        <v>14</v>
      </c>
      <c r="E279" s="93">
        <f>D279/6.46</f>
        <v>2.1671826625386998</v>
      </c>
      <c r="F279" s="92" t="s">
        <v>375</v>
      </c>
      <c r="G279" s="92" t="s">
        <v>376</v>
      </c>
      <c r="H279" s="92" t="s">
        <v>393</v>
      </c>
      <c r="I279" s="92" t="s">
        <v>357</v>
      </c>
      <c r="J279" s="92" t="s">
        <v>358</v>
      </c>
      <c r="K279" s="165" t="s">
        <v>17</v>
      </c>
      <c r="L279" s="177" t="s">
        <v>17</v>
      </c>
      <c r="M279" s="200"/>
      <c r="N279" s="200"/>
    </row>
    <row r="280" spans="1:14" ht="24">
      <c r="A280" s="95">
        <v>2434</v>
      </c>
      <c r="B280" s="90" t="s">
        <v>225</v>
      </c>
      <c r="C280" s="91" t="s">
        <v>656</v>
      </c>
      <c r="D280" s="92">
        <v>17</v>
      </c>
      <c r="E280" s="93">
        <f>D280/6.46</f>
        <v>2.6315789473684212</v>
      </c>
      <c r="F280" s="92" t="s">
        <v>375</v>
      </c>
      <c r="G280" s="92" t="s">
        <v>376</v>
      </c>
      <c r="H280" s="92" t="s">
        <v>393</v>
      </c>
      <c r="I280" s="92" t="s">
        <v>357</v>
      </c>
      <c r="J280" s="92" t="s">
        <v>358</v>
      </c>
      <c r="K280" s="92" t="s">
        <v>17</v>
      </c>
      <c r="L280" s="94" t="s">
        <v>17</v>
      </c>
      <c r="M280" s="141"/>
      <c r="N280" s="141"/>
    </row>
    <row r="281" spans="1:14" ht="24">
      <c r="A281" s="95">
        <v>2435</v>
      </c>
      <c r="B281" s="90" t="s">
        <v>231</v>
      </c>
      <c r="C281" s="91" t="s">
        <v>657</v>
      </c>
      <c r="D281" s="92">
        <v>30</v>
      </c>
      <c r="E281" s="93">
        <f>D281/6.46</f>
        <v>4.643962848297214</v>
      </c>
      <c r="F281" s="92" t="s">
        <v>371</v>
      </c>
      <c r="G281" s="92" t="s">
        <v>355</v>
      </c>
      <c r="H281" s="92" t="s">
        <v>393</v>
      </c>
      <c r="I281" s="92" t="s">
        <v>414</v>
      </c>
      <c r="J281" s="92" t="s">
        <v>358</v>
      </c>
      <c r="K281" s="170"/>
      <c r="L281" s="170"/>
      <c r="M281" s="134"/>
      <c r="N281" s="134"/>
    </row>
    <row r="282" spans="1:14" ht="24">
      <c r="A282" s="95">
        <v>2436</v>
      </c>
      <c r="B282" s="90" t="s">
        <v>234</v>
      </c>
      <c r="C282" s="91" t="s">
        <v>658</v>
      </c>
      <c r="D282" s="92">
        <v>76</v>
      </c>
      <c r="E282" s="93">
        <f>D282/6.46</f>
        <v>11.764705882352942</v>
      </c>
      <c r="F282" s="92" t="s">
        <v>375</v>
      </c>
      <c r="G282" s="92" t="s">
        <v>376</v>
      </c>
      <c r="H282" s="92" t="s">
        <v>393</v>
      </c>
      <c r="I282" s="92" t="s">
        <v>357</v>
      </c>
      <c r="J282" s="92" t="s">
        <v>358</v>
      </c>
      <c r="K282" s="92" t="s">
        <v>17</v>
      </c>
      <c r="L282" s="94" t="s">
        <v>17</v>
      </c>
      <c r="M282" s="142"/>
      <c r="N282" s="142"/>
    </row>
    <row r="283" spans="1:14" ht="24">
      <c r="A283" s="95">
        <v>2437</v>
      </c>
      <c r="B283" s="90" t="s">
        <v>232</v>
      </c>
      <c r="C283" s="91" t="s">
        <v>659</v>
      </c>
      <c r="D283" s="92">
        <v>38</v>
      </c>
      <c r="E283" s="93">
        <f>D283/6.46</f>
        <v>5.882352941176471</v>
      </c>
      <c r="F283" s="92" t="s">
        <v>375</v>
      </c>
      <c r="G283" s="92" t="s">
        <v>376</v>
      </c>
      <c r="H283" s="92" t="s">
        <v>393</v>
      </c>
      <c r="I283" s="92" t="s">
        <v>357</v>
      </c>
      <c r="J283" s="92" t="s">
        <v>358</v>
      </c>
      <c r="K283" s="92" t="s">
        <v>17</v>
      </c>
      <c r="L283" s="94" t="s">
        <v>17</v>
      </c>
      <c r="M283" s="142"/>
      <c r="N283" s="142"/>
    </row>
    <row r="284" spans="1:14" ht="24">
      <c r="A284" s="95">
        <v>2438</v>
      </c>
      <c r="B284" s="90" t="s">
        <v>235</v>
      </c>
      <c r="C284" s="91" t="s">
        <v>660</v>
      </c>
      <c r="D284" s="92">
        <v>21</v>
      </c>
      <c r="E284" s="93">
        <f>D284/6.46</f>
        <v>3.2507739938080498</v>
      </c>
      <c r="F284" s="92" t="s">
        <v>375</v>
      </c>
      <c r="G284" s="92" t="s">
        <v>376</v>
      </c>
      <c r="H284" s="92" t="s">
        <v>393</v>
      </c>
      <c r="I284" s="92" t="s">
        <v>357</v>
      </c>
      <c r="J284" s="92" t="s">
        <v>358</v>
      </c>
      <c r="K284" s="92" t="s">
        <v>17</v>
      </c>
      <c r="L284" s="94" t="s">
        <v>17</v>
      </c>
      <c r="M284" s="142"/>
      <c r="N284" s="142"/>
    </row>
    <row r="285" spans="1:14" ht="36">
      <c r="A285" s="95">
        <v>2439</v>
      </c>
      <c r="B285" s="90" t="s">
        <v>224</v>
      </c>
      <c r="C285" s="91" t="s">
        <v>652</v>
      </c>
      <c r="D285" s="92">
        <v>12</v>
      </c>
      <c r="E285" s="93">
        <f>D285/6.46</f>
        <v>1.8575851393188854</v>
      </c>
      <c r="F285" s="92" t="s">
        <v>375</v>
      </c>
      <c r="G285" s="92" t="s">
        <v>376</v>
      </c>
      <c r="H285" s="92" t="s">
        <v>393</v>
      </c>
      <c r="I285" s="92" t="s">
        <v>357</v>
      </c>
      <c r="J285" s="92" t="s">
        <v>358</v>
      </c>
      <c r="K285" s="170"/>
      <c r="L285" s="170"/>
      <c r="M285" s="142"/>
      <c r="N285" s="142"/>
    </row>
    <row r="286" spans="1:14" ht="24">
      <c r="A286" s="95">
        <v>2441</v>
      </c>
      <c r="B286" s="90" t="s">
        <v>232</v>
      </c>
      <c r="C286" s="91" t="s">
        <v>661</v>
      </c>
      <c r="D286" s="92">
        <v>66</v>
      </c>
      <c r="E286" s="93">
        <f>D286/6.46</f>
        <v>10.216718266253871</v>
      </c>
      <c r="F286" s="92" t="s">
        <v>371</v>
      </c>
      <c r="G286" s="92" t="s">
        <v>355</v>
      </c>
      <c r="H286" s="92" t="s">
        <v>100</v>
      </c>
      <c r="I286" s="92" t="s">
        <v>357</v>
      </c>
      <c r="J286" s="92" t="s">
        <v>358</v>
      </c>
      <c r="K286" s="92" t="s">
        <v>17</v>
      </c>
      <c r="L286" s="94" t="s">
        <v>17</v>
      </c>
      <c r="M286" s="142"/>
      <c r="N286" s="142"/>
    </row>
    <row r="287" spans="1:14" ht="36">
      <c r="A287" s="95">
        <v>2442</v>
      </c>
      <c r="B287" s="90" t="s">
        <v>236</v>
      </c>
      <c r="C287" s="91" t="s">
        <v>662</v>
      </c>
      <c r="D287" s="92">
        <v>18</v>
      </c>
      <c r="E287" s="93">
        <f>D287/6.46</f>
        <v>2.7863777089783284</v>
      </c>
      <c r="F287" s="92" t="s">
        <v>375</v>
      </c>
      <c r="G287" s="92" t="s">
        <v>376</v>
      </c>
      <c r="H287" s="92" t="s">
        <v>356</v>
      </c>
      <c r="I287" s="92" t="s">
        <v>357</v>
      </c>
      <c r="J287" s="92" t="s">
        <v>358</v>
      </c>
      <c r="K287" s="92" t="s">
        <v>17</v>
      </c>
      <c r="L287" s="94" t="s">
        <v>17</v>
      </c>
      <c r="M287" s="202"/>
      <c r="N287" s="202"/>
    </row>
    <row r="288" spans="1:14" s="102" customFormat="1" ht="24">
      <c r="A288" s="95">
        <v>2443</v>
      </c>
      <c r="B288" s="90" t="s">
        <v>232</v>
      </c>
      <c r="C288" s="91" t="s">
        <v>663</v>
      </c>
      <c r="D288" s="92">
        <v>64</v>
      </c>
      <c r="E288" s="93">
        <f>D288/6.46</f>
        <v>9.9071207430340564</v>
      </c>
      <c r="F288" s="92" t="s">
        <v>375</v>
      </c>
      <c r="G288" s="92" t="s">
        <v>376</v>
      </c>
      <c r="H288" s="92" t="s">
        <v>356</v>
      </c>
      <c r="I288" s="92" t="s">
        <v>357</v>
      </c>
      <c r="J288" s="92" t="s">
        <v>358</v>
      </c>
      <c r="K288" s="92" t="s">
        <v>17</v>
      </c>
      <c r="L288" s="94" t="s">
        <v>17</v>
      </c>
      <c r="M288" s="200"/>
      <c r="N288" s="200"/>
    </row>
    <row r="289" spans="1:14" ht="36">
      <c r="A289" s="95">
        <v>2444</v>
      </c>
      <c r="B289" s="90" t="s">
        <v>225</v>
      </c>
      <c r="C289" s="91" t="s">
        <v>664</v>
      </c>
      <c r="D289" s="92">
        <v>97</v>
      </c>
      <c r="E289" s="93">
        <f>D289/6.46</f>
        <v>15.01547987616099</v>
      </c>
      <c r="F289" s="92" t="s">
        <v>381</v>
      </c>
      <c r="G289" s="92" t="s">
        <v>397</v>
      </c>
      <c r="H289" s="92" t="s">
        <v>393</v>
      </c>
      <c r="I289" s="92" t="s">
        <v>357</v>
      </c>
      <c r="J289" s="92" t="s">
        <v>358</v>
      </c>
      <c r="K289" s="92" t="s">
        <v>17</v>
      </c>
      <c r="L289" s="94" t="s">
        <v>17</v>
      </c>
      <c r="M289" s="142"/>
      <c r="N289" s="142"/>
    </row>
    <row r="290" spans="1:14" ht="24">
      <c r="A290" s="95">
        <v>2445</v>
      </c>
      <c r="B290" s="90" t="s">
        <v>237</v>
      </c>
      <c r="C290" s="91" t="s">
        <v>435</v>
      </c>
      <c r="D290" s="92">
        <f>E290*6.46</f>
        <v>1292</v>
      </c>
      <c r="E290" s="93">
        <v>200</v>
      </c>
      <c r="F290" s="92" t="s">
        <v>436</v>
      </c>
      <c r="G290" s="92" t="s">
        <v>437</v>
      </c>
      <c r="H290" s="92" t="s">
        <v>356</v>
      </c>
      <c r="I290" s="92" t="s">
        <v>414</v>
      </c>
      <c r="J290" s="92" t="s">
        <v>358</v>
      </c>
      <c r="K290" s="92" t="s">
        <v>17</v>
      </c>
      <c r="L290" s="94" t="s">
        <v>17</v>
      </c>
      <c r="M290" s="141"/>
      <c r="N290" s="141"/>
    </row>
    <row r="291" spans="1:14" ht="48">
      <c r="A291" s="95">
        <v>2446</v>
      </c>
      <c r="B291" s="90" t="s">
        <v>231</v>
      </c>
      <c r="C291" s="91" t="s">
        <v>665</v>
      </c>
      <c r="D291" s="92">
        <v>3600</v>
      </c>
      <c r="E291" s="93">
        <f>D291/6.46</f>
        <v>557.27554179566562</v>
      </c>
      <c r="F291" s="92" t="s">
        <v>666</v>
      </c>
      <c r="G291" s="92" t="s">
        <v>453</v>
      </c>
      <c r="H291" s="92" t="s">
        <v>365</v>
      </c>
      <c r="I291" s="92" t="s">
        <v>357</v>
      </c>
      <c r="J291" s="92" t="s">
        <v>358</v>
      </c>
      <c r="K291" s="92" t="s">
        <v>17</v>
      </c>
      <c r="L291" s="94" t="s">
        <v>17</v>
      </c>
      <c r="M291" s="142"/>
      <c r="N291" s="142"/>
    </row>
    <row r="292" spans="1:14" ht="24">
      <c r="A292" s="95">
        <v>2447</v>
      </c>
      <c r="B292" s="90" t="s">
        <v>237</v>
      </c>
      <c r="C292" s="91" t="s">
        <v>667</v>
      </c>
      <c r="D292" s="92">
        <v>138</v>
      </c>
      <c r="E292" s="93">
        <f>D292/6.46</f>
        <v>21.362229102167184</v>
      </c>
      <c r="F292" s="92" t="s">
        <v>354</v>
      </c>
      <c r="G292" s="92" t="s">
        <v>355</v>
      </c>
      <c r="H292" s="92" t="s">
        <v>356</v>
      </c>
      <c r="I292" s="92" t="s">
        <v>357</v>
      </c>
      <c r="J292" s="92" t="s">
        <v>358</v>
      </c>
      <c r="K292" s="92" t="s">
        <v>17</v>
      </c>
      <c r="L292" s="94" t="s">
        <v>17</v>
      </c>
      <c r="M292" s="142"/>
      <c r="N292" s="142"/>
    </row>
    <row r="293" spans="1:14" ht="24">
      <c r="A293" s="95">
        <v>2449</v>
      </c>
      <c r="B293" s="90" t="s">
        <v>238</v>
      </c>
      <c r="C293" s="91" t="s">
        <v>668</v>
      </c>
      <c r="D293" s="92">
        <v>145</v>
      </c>
      <c r="E293" s="93">
        <f>D293/6.46</f>
        <v>22.445820433436534</v>
      </c>
      <c r="F293" s="92" t="s">
        <v>501</v>
      </c>
      <c r="G293" s="92" t="s">
        <v>387</v>
      </c>
      <c r="H293" s="92" t="s">
        <v>356</v>
      </c>
      <c r="I293" s="92" t="s">
        <v>357</v>
      </c>
      <c r="J293" s="92" t="s">
        <v>358</v>
      </c>
      <c r="K293" s="92" t="s">
        <v>17</v>
      </c>
      <c r="L293" s="94" t="s">
        <v>17</v>
      </c>
      <c r="M293" s="142"/>
      <c r="N293" s="142"/>
    </row>
    <row r="294" spans="1:14" ht="24">
      <c r="A294" s="95">
        <v>2450</v>
      </c>
      <c r="B294" s="90" t="s">
        <v>239</v>
      </c>
      <c r="C294" s="91" t="s">
        <v>669</v>
      </c>
      <c r="D294" s="92">
        <v>5000</v>
      </c>
      <c r="E294" s="93">
        <f>D294/6.46</f>
        <v>773.99380804953557</v>
      </c>
      <c r="F294" s="92" t="s">
        <v>452</v>
      </c>
      <c r="G294" s="92" t="s">
        <v>871</v>
      </c>
      <c r="H294" s="92" t="s">
        <v>365</v>
      </c>
      <c r="I294" s="92" t="s">
        <v>357</v>
      </c>
      <c r="J294" s="92" t="s">
        <v>358</v>
      </c>
      <c r="K294" s="92" t="s">
        <v>17</v>
      </c>
      <c r="L294" s="94" t="s">
        <v>17</v>
      </c>
      <c r="M294" s="142"/>
      <c r="N294" s="142"/>
    </row>
    <row r="295" spans="1:14" ht="36">
      <c r="A295" s="95">
        <v>2451</v>
      </c>
      <c r="B295" s="90" t="s">
        <v>225</v>
      </c>
      <c r="C295" s="91" t="s">
        <v>670</v>
      </c>
      <c r="D295" s="92">
        <v>33</v>
      </c>
      <c r="E295" s="93">
        <f>D295/6.46</f>
        <v>5.1083591331269353</v>
      </c>
      <c r="F295" s="92" t="s">
        <v>375</v>
      </c>
      <c r="G295" s="92" t="s">
        <v>376</v>
      </c>
      <c r="H295" s="92" t="s">
        <v>393</v>
      </c>
      <c r="I295" s="92" t="s">
        <v>357</v>
      </c>
      <c r="J295" s="92" t="s">
        <v>358</v>
      </c>
      <c r="K295" s="92" t="s">
        <v>17</v>
      </c>
      <c r="L295" s="94" t="s">
        <v>17</v>
      </c>
      <c r="M295" s="142"/>
      <c r="N295" s="142"/>
    </row>
    <row r="296" spans="1:14" ht="24">
      <c r="A296" s="95">
        <v>2452</v>
      </c>
      <c r="B296" s="90" t="s">
        <v>231</v>
      </c>
      <c r="C296" s="91" t="s">
        <v>671</v>
      </c>
      <c r="D296" s="92">
        <v>960</v>
      </c>
      <c r="E296" s="93">
        <f>D296/6.46</f>
        <v>148.60681114551085</v>
      </c>
      <c r="F296" s="92" t="s">
        <v>384</v>
      </c>
      <c r="G296" s="92" t="s">
        <v>382</v>
      </c>
      <c r="H296" s="92" t="s">
        <v>365</v>
      </c>
      <c r="I296" s="92" t="s">
        <v>357</v>
      </c>
      <c r="J296" s="92" t="s">
        <v>358</v>
      </c>
      <c r="K296" s="92" t="s">
        <v>17</v>
      </c>
      <c r="L296" s="94" t="s">
        <v>17</v>
      </c>
      <c r="M296" s="142"/>
      <c r="N296" s="142"/>
    </row>
    <row r="297" spans="1:14" s="180" customFormat="1" ht="24">
      <c r="A297" s="95">
        <v>2453</v>
      </c>
      <c r="B297" s="90" t="s">
        <v>231</v>
      </c>
      <c r="C297" s="91" t="s">
        <v>672</v>
      </c>
      <c r="D297" s="92">
        <v>960</v>
      </c>
      <c r="E297" s="93">
        <f>D297/6.46</f>
        <v>148.60681114551085</v>
      </c>
      <c r="F297" s="92" t="s">
        <v>384</v>
      </c>
      <c r="G297" s="92" t="s">
        <v>382</v>
      </c>
      <c r="H297" s="92" t="s">
        <v>365</v>
      </c>
      <c r="I297" s="92" t="s">
        <v>357</v>
      </c>
      <c r="J297" s="92" t="s">
        <v>358</v>
      </c>
      <c r="K297" s="92" t="s">
        <v>17</v>
      </c>
      <c r="L297" s="94" t="s">
        <v>17</v>
      </c>
      <c r="M297" s="142"/>
      <c r="N297" s="142"/>
    </row>
    <row r="298" spans="1:14" s="180" customFormat="1" ht="24">
      <c r="A298" s="95">
        <v>2454</v>
      </c>
      <c r="B298" s="90" t="s">
        <v>231</v>
      </c>
      <c r="C298" s="91" t="s">
        <v>673</v>
      </c>
      <c r="D298" s="92">
        <v>960</v>
      </c>
      <c r="E298" s="93">
        <f>D298/6.46</f>
        <v>148.60681114551085</v>
      </c>
      <c r="F298" s="92" t="s">
        <v>384</v>
      </c>
      <c r="G298" s="92" t="s">
        <v>382</v>
      </c>
      <c r="H298" s="92" t="s">
        <v>365</v>
      </c>
      <c r="I298" s="92" t="s">
        <v>357</v>
      </c>
      <c r="J298" s="92" t="s">
        <v>358</v>
      </c>
      <c r="K298" s="92" t="s">
        <v>17</v>
      </c>
      <c r="L298" s="94" t="s">
        <v>17</v>
      </c>
      <c r="M298" s="142"/>
      <c r="N298" s="142"/>
    </row>
    <row r="299" spans="1:14" s="180" customFormat="1" ht="24">
      <c r="A299" s="95">
        <v>2455</v>
      </c>
      <c r="B299" s="90" t="s">
        <v>240</v>
      </c>
      <c r="C299" s="91" t="s">
        <v>674</v>
      </c>
      <c r="D299" s="92">
        <v>484.52</v>
      </c>
      <c r="E299" s="93">
        <f>D299/6.46</f>
        <v>75.003095975232199</v>
      </c>
      <c r="F299" s="92" t="s">
        <v>386</v>
      </c>
      <c r="G299" s="92" t="s">
        <v>387</v>
      </c>
      <c r="H299" s="92" t="s">
        <v>356</v>
      </c>
      <c r="I299" s="92" t="s">
        <v>357</v>
      </c>
      <c r="J299" s="92" t="s">
        <v>358</v>
      </c>
      <c r="K299" s="92" t="s">
        <v>17</v>
      </c>
      <c r="L299" s="94" t="s">
        <v>17</v>
      </c>
      <c r="M299" s="142"/>
      <c r="N299" s="142"/>
    </row>
    <row r="300" spans="1:14" s="180" customFormat="1" ht="36">
      <c r="A300" s="95">
        <v>2456</v>
      </c>
      <c r="B300" s="90" t="s">
        <v>232</v>
      </c>
      <c r="C300" s="91" t="s">
        <v>675</v>
      </c>
      <c r="D300" s="92">
        <v>434.29</v>
      </c>
      <c r="E300" s="93">
        <f>D300/6.46</f>
        <v>67.227554179566567</v>
      </c>
      <c r="F300" s="92" t="s">
        <v>501</v>
      </c>
      <c r="G300" s="92" t="s">
        <v>387</v>
      </c>
      <c r="H300" s="92" t="s">
        <v>356</v>
      </c>
      <c r="I300" s="92" t="s">
        <v>357</v>
      </c>
      <c r="J300" s="92" t="s">
        <v>358</v>
      </c>
      <c r="K300" s="92" t="s">
        <v>17</v>
      </c>
      <c r="L300" s="94" t="s">
        <v>17</v>
      </c>
      <c r="M300" s="142"/>
      <c r="N300" s="142"/>
    </row>
    <row r="301" spans="1:14" s="180" customFormat="1" ht="48">
      <c r="A301" s="95">
        <v>2457</v>
      </c>
      <c r="B301" s="90" t="s">
        <v>241</v>
      </c>
      <c r="C301" s="91" t="s">
        <v>676</v>
      </c>
      <c r="D301" s="92">
        <v>2114.2600000000002</v>
      </c>
      <c r="E301" s="93">
        <f>D301/6.46</f>
        <v>327.28482972136226</v>
      </c>
      <c r="F301" s="92" t="s">
        <v>440</v>
      </c>
      <c r="G301" s="92" t="s">
        <v>382</v>
      </c>
      <c r="H301" s="92" t="s">
        <v>365</v>
      </c>
      <c r="I301" s="92" t="s">
        <v>357</v>
      </c>
      <c r="J301" s="92" t="s">
        <v>358</v>
      </c>
      <c r="K301" s="92" t="s">
        <v>17</v>
      </c>
      <c r="L301" s="94" t="s">
        <v>17</v>
      </c>
      <c r="M301" s="142"/>
      <c r="N301" s="142"/>
    </row>
    <row r="302" spans="1:14" ht="36">
      <c r="A302" s="95">
        <v>2460</v>
      </c>
      <c r="B302" s="90" t="s">
        <v>242</v>
      </c>
      <c r="C302" s="91" t="s">
        <v>439</v>
      </c>
      <c r="D302" s="92">
        <v>917.02</v>
      </c>
      <c r="E302" s="93">
        <f>D302/6.46</f>
        <v>141.95356037151703</v>
      </c>
      <c r="F302" s="92" t="s">
        <v>440</v>
      </c>
      <c r="G302" s="92" t="s">
        <v>382</v>
      </c>
      <c r="H302" s="92" t="s">
        <v>365</v>
      </c>
      <c r="I302" s="92" t="s">
        <v>357</v>
      </c>
      <c r="J302" s="92" t="s">
        <v>358</v>
      </c>
      <c r="K302" s="92" t="s">
        <v>17</v>
      </c>
      <c r="L302" s="94" t="s">
        <v>17</v>
      </c>
      <c r="M302" s="141"/>
      <c r="N302" s="141"/>
    </row>
    <row r="303" spans="1:14" ht="24">
      <c r="A303" s="95">
        <v>2461</v>
      </c>
      <c r="B303" s="90" t="s">
        <v>152</v>
      </c>
      <c r="C303" s="91" t="s">
        <v>536</v>
      </c>
      <c r="D303" s="92">
        <v>48</v>
      </c>
      <c r="E303" s="93">
        <f>D303/6.46</f>
        <v>7.4303405572755414</v>
      </c>
      <c r="F303" s="92" t="s">
        <v>371</v>
      </c>
      <c r="G303" s="92" t="s">
        <v>397</v>
      </c>
      <c r="H303" s="92" t="s">
        <v>356</v>
      </c>
      <c r="I303" s="92" t="s">
        <v>357</v>
      </c>
      <c r="J303" s="92" t="s">
        <v>358</v>
      </c>
      <c r="K303" s="92" t="s">
        <v>17</v>
      </c>
      <c r="L303" s="94" t="s">
        <v>17</v>
      </c>
      <c r="M303" s="142"/>
      <c r="N303" s="142"/>
    </row>
    <row r="304" spans="1:14" ht="24">
      <c r="A304" s="95">
        <v>2462</v>
      </c>
      <c r="B304" s="90" t="s">
        <v>152</v>
      </c>
      <c r="C304" s="91" t="s">
        <v>537</v>
      </c>
      <c r="D304" s="92">
        <v>14</v>
      </c>
      <c r="E304" s="93">
        <f>D304/6.46</f>
        <v>2.1671826625386998</v>
      </c>
      <c r="F304" s="92" t="s">
        <v>369</v>
      </c>
      <c r="G304" s="92" t="s">
        <v>355</v>
      </c>
      <c r="H304" s="92" t="s">
        <v>356</v>
      </c>
      <c r="I304" s="92" t="s">
        <v>357</v>
      </c>
      <c r="J304" s="92" t="s">
        <v>358</v>
      </c>
      <c r="K304" s="92" t="s">
        <v>17</v>
      </c>
      <c r="L304" s="94" t="s">
        <v>17</v>
      </c>
      <c r="M304" s="142"/>
      <c r="N304" s="142"/>
    </row>
    <row r="305" spans="1:14" ht="24">
      <c r="A305" s="95">
        <v>2463</v>
      </c>
      <c r="B305" s="90" t="s">
        <v>150</v>
      </c>
      <c r="C305" s="91" t="s">
        <v>538</v>
      </c>
      <c r="D305" s="92">
        <v>982</v>
      </c>
      <c r="E305" s="93">
        <f>D305/6.46</f>
        <v>152.0123839009288</v>
      </c>
      <c r="F305" s="92" t="s">
        <v>539</v>
      </c>
      <c r="G305" s="92" t="s">
        <v>540</v>
      </c>
      <c r="H305" s="92" t="s">
        <v>362</v>
      </c>
      <c r="I305" s="92" t="s">
        <v>357</v>
      </c>
      <c r="J305" s="92" t="s">
        <v>358</v>
      </c>
      <c r="K305" s="92" t="s">
        <v>17</v>
      </c>
      <c r="L305" s="94" t="s">
        <v>17</v>
      </c>
      <c r="M305" s="142"/>
      <c r="N305" s="142"/>
    </row>
    <row r="306" spans="1:14" ht="24">
      <c r="A306" s="95">
        <v>2465</v>
      </c>
      <c r="B306" s="90" t="s">
        <v>162</v>
      </c>
      <c r="C306" s="91" t="s">
        <v>557</v>
      </c>
      <c r="D306" s="92">
        <v>258</v>
      </c>
      <c r="E306" s="93">
        <f>D306/6.46</f>
        <v>39.93808049535604</v>
      </c>
      <c r="F306" s="92" t="s">
        <v>371</v>
      </c>
      <c r="G306" s="92" t="s">
        <v>397</v>
      </c>
      <c r="H306" s="92" t="s">
        <v>356</v>
      </c>
      <c r="I306" s="92" t="s">
        <v>357</v>
      </c>
      <c r="J306" s="92" t="s">
        <v>358</v>
      </c>
      <c r="K306" s="165" t="s">
        <v>17</v>
      </c>
      <c r="L306" s="177" t="s">
        <v>17</v>
      </c>
      <c r="M306" s="131"/>
      <c r="N306" s="131"/>
    </row>
    <row r="307" spans="1:14" ht="24">
      <c r="A307" s="95">
        <v>2466</v>
      </c>
      <c r="B307" s="90" t="s">
        <v>158</v>
      </c>
      <c r="C307" s="91" t="s">
        <v>541</v>
      </c>
      <c r="D307" s="92">
        <v>1631</v>
      </c>
      <c r="E307" s="93">
        <f>D307/6.46</f>
        <v>252.47678018575851</v>
      </c>
      <c r="F307" s="92" t="s">
        <v>542</v>
      </c>
      <c r="G307" s="92" t="s">
        <v>437</v>
      </c>
      <c r="H307" s="92" t="s">
        <v>356</v>
      </c>
      <c r="I307" s="92" t="s">
        <v>357</v>
      </c>
      <c r="J307" s="92" t="s">
        <v>358</v>
      </c>
      <c r="K307" s="165" t="s">
        <v>17</v>
      </c>
      <c r="L307" s="177" t="s">
        <v>17</v>
      </c>
      <c r="M307" s="142"/>
      <c r="N307" s="142"/>
    </row>
    <row r="308" spans="1:14" ht="24">
      <c r="A308" s="95">
        <v>2468</v>
      </c>
      <c r="B308" s="90" t="s">
        <v>243</v>
      </c>
      <c r="C308" s="91" t="s">
        <v>677</v>
      </c>
      <c r="D308" s="92">
        <v>27</v>
      </c>
      <c r="E308" s="93">
        <f>D308/6.46</f>
        <v>4.1795665634674926</v>
      </c>
      <c r="F308" s="92" t="s">
        <v>375</v>
      </c>
      <c r="G308" s="92" t="s">
        <v>376</v>
      </c>
      <c r="H308" s="92" t="s">
        <v>356</v>
      </c>
      <c r="I308" s="92" t="s">
        <v>357</v>
      </c>
      <c r="J308" s="92" t="s">
        <v>358</v>
      </c>
      <c r="K308" s="165" t="s">
        <v>17</v>
      </c>
      <c r="L308" s="177" t="s">
        <v>17</v>
      </c>
      <c r="M308" s="202"/>
      <c r="N308" s="202"/>
    </row>
    <row r="309" spans="1:14" ht="48">
      <c r="A309" s="95">
        <v>2469</v>
      </c>
      <c r="B309" s="90" t="s">
        <v>244</v>
      </c>
      <c r="C309" s="91" t="s">
        <v>678</v>
      </c>
      <c r="D309" s="92">
        <v>2114.2600000000002</v>
      </c>
      <c r="E309" s="93">
        <f>D309/6.46</f>
        <v>327.28482972136226</v>
      </c>
      <c r="F309" s="92" t="s">
        <v>440</v>
      </c>
      <c r="G309" s="92" t="s">
        <v>382</v>
      </c>
      <c r="H309" s="92" t="s">
        <v>365</v>
      </c>
      <c r="I309" s="92" t="s">
        <v>357</v>
      </c>
      <c r="J309" s="92" t="s">
        <v>358</v>
      </c>
      <c r="K309" s="92" t="s">
        <v>17</v>
      </c>
      <c r="L309" s="94" t="s">
        <v>17</v>
      </c>
      <c r="M309" s="142"/>
      <c r="N309" s="142"/>
    </row>
    <row r="310" spans="1:14" ht="36">
      <c r="A310" s="95">
        <v>2470</v>
      </c>
      <c r="B310" s="90" t="s">
        <v>232</v>
      </c>
      <c r="C310" s="91" t="s">
        <v>675</v>
      </c>
      <c r="D310" s="92">
        <v>434.29</v>
      </c>
      <c r="E310" s="93">
        <f>D310/6.46</f>
        <v>67.227554179566567</v>
      </c>
      <c r="F310" s="92" t="s">
        <v>501</v>
      </c>
      <c r="G310" s="92" t="s">
        <v>387</v>
      </c>
      <c r="H310" s="92" t="s">
        <v>356</v>
      </c>
      <c r="I310" s="92" t="s">
        <v>357</v>
      </c>
      <c r="J310" s="92" t="s">
        <v>358</v>
      </c>
      <c r="K310" s="92" t="s">
        <v>17</v>
      </c>
      <c r="L310" s="94" t="s">
        <v>17</v>
      </c>
      <c r="M310" s="142"/>
      <c r="N310" s="142"/>
    </row>
    <row r="311" spans="1:14" ht="24">
      <c r="A311" s="95">
        <v>2471</v>
      </c>
      <c r="B311" s="90" t="s">
        <v>240</v>
      </c>
      <c r="C311" s="91" t="s">
        <v>674</v>
      </c>
      <c r="D311" s="92">
        <v>484.52</v>
      </c>
      <c r="E311" s="93">
        <f>D311/6.46</f>
        <v>75.003095975232199</v>
      </c>
      <c r="F311" s="92" t="s">
        <v>386</v>
      </c>
      <c r="G311" s="92" t="s">
        <v>387</v>
      </c>
      <c r="H311" s="92" t="s">
        <v>356</v>
      </c>
      <c r="I311" s="92" t="s">
        <v>357</v>
      </c>
      <c r="J311" s="92" t="s">
        <v>358</v>
      </c>
      <c r="K311" s="92" t="s">
        <v>17</v>
      </c>
      <c r="L311" s="94" t="s">
        <v>17</v>
      </c>
      <c r="M311" s="142"/>
      <c r="N311" s="142"/>
    </row>
    <row r="312" spans="1:14" ht="36">
      <c r="A312" s="95">
        <v>2472</v>
      </c>
      <c r="B312" s="90" t="s">
        <v>243</v>
      </c>
      <c r="C312" s="91" t="s">
        <v>679</v>
      </c>
      <c r="D312" s="92">
        <v>9335</v>
      </c>
      <c r="E312" s="93">
        <f>D312/6.46</f>
        <v>1445.0464396284831</v>
      </c>
      <c r="F312" s="92" t="s">
        <v>360</v>
      </c>
      <c r="G312" s="92" t="s">
        <v>361</v>
      </c>
      <c r="H312" s="92" t="s">
        <v>393</v>
      </c>
      <c r="I312" s="92" t="s">
        <v>357</v>
      </c>
      <c r="J312" s="92" t="s">
        <v>358</v>
      </c>
      <c r="K312" s="92" t="s">
        <v>17</v>
      </c>
      <c r="L312" s="94" t="s">
        <v>17</v>
      </c>
      <c r="M312" s="142"/>
      <c r="N312" s="142"/>
    </row>
    <row r="313" spans="1:14" ht="36">
      <c r="A313" s="95">
        <v>2473</v>
      </c>
      <c r="B313" s="90" t="s">
        <v>243</v>
      </c>
      <c r="C313" s="91" t="s">
        <v>680</v>
      </c>
      <c r="D313" s="92">
        <v>7000</v>
      </c>
      <c r="E313" s="93">
        <f>D313/6.46</f>
        <v>1083.5913312693499</v>
      </c>
      <c r="F313" s="92" t="s">
        <v>591</v>
      </c>
      <c r="G313" s="92" t="s">
        <v>361</v>
      </c>
      <c r="H313" s="92" t="s">
        <v>393</v>
      </c>
      <c r="I313" s="92" t="s">
        <v>357</v>
      </c>
      <c r="J313" s="92" t="s">
        <v>358</v>
      </c>
      <c r="K313" s="92" t="s">
        <v>17</v>
      </c>
      <c r="L313" s="94" t="s">
        <v>17</v>
      </c>
      <c r="M313" s="142"/>
      <c r="N313" s="142"/>
    </row>
    <row r="314" spans="1:14" ht="36">
      <c r="A314" s="95">
        <v>2474</v>
      </c>
      <c r="B314" s="90" t="s">
        <v>243</v>
      </c>
      <c r="C314" s="91" t="s">
        <v>681</v>
      </c>
      <c r="D314" s="92">
        <v>3000</v>
      </c>
      <c r="E314" s="93">
        <f>D314/6.46</f>
        <v>464.39628482972137</v>
      </c>
      <c r="F314" s="92" t="s">
        <v>461</v>
      </c>
      <c r="G314" s="92" t="s">
        <v>361</v>
      </c>
      <c r="H314" s="92" t="s">
        <v>365</v>
      </c>
      <c r="I314" s="92" t="s">
        <v>357</v>
      </c>
      <c r="J314" s="92" t="s">
        <v>358</v>
      </c>
      <c r="K314" s="165" t="s">
        <v>17</v>
      </c>
      <c r="L314" s="177" t="s">
        <v>17</v>
      </c>
      <c r="M314" s="202"/>
      <c r="N314" s="202"/>
    </row>
    <row r="315" spans="1:14" ht="36">
      <c r="A315" s="95">
        <v>2475</v>
      </c>
      <c r="B315" s="90" t="s">
        <v>243</v>
      </c>
      <c r="C315" s="91" t="s">
        <v>682</v>
      </c>
      <c r="D315" s="92">
        <v>4800</v>
      </c>
      <c r="E315" s="93">
        <f>D315/6.46</f>
        <v>743.03405572755423</v>
      </c>
      <c r="F315" s="92" t="s">
        <v>544</v>
      </c>
      <c r="G315" s="92" t="s">
        <v>361</v>
      </c>
      <c r="H315" s="92" t="s">
        <v>393</v>
      </c>
      <c r="I315" s="92" t="s">
        <v>357</v>
      </c>
      <c r="J315" s="92" t="s">
        <v>358</v>
      </c>
      <c r="K315" s="92" t="s">
        <v>17</v>
      </c>
      <c r="L315" s="94" t="s">
        <v>17</v>
      </c>
      <c r="M315" s="142"/>
      <c r="N315" s="142"/>
    </row>
    <row r="316" spans="1:14" ht="36">
      <c r="A316" s="95">
        <v>2476</v>
      </c>
      <c r="B316" s="90" t="s">
        <v>243</v>
      </c>
      <c r="C316" s="91" t="s">
        <v>683</v>
      </c>
      <c r="D316" s="92">
        <v>1739</v>
      </c>
      <c r="E316" s="93">
        <f>D316/6.46</f>
        <v>269.19504643962847</v>
      </c>
      <c r="F316" s="92" t="s">
        <v>684</v>
      </c>
      <c r="G316" s="92" t="s">
        <v>361</v>
      </c>
      <c r="H316" s="92" t="s">
        <v>356</v>
      </c>
      <c r="I316" s="92" t="s">
        <v>357</v>
      </c>
      <c r="J316" s="92" t="s">
        <v>358</v>
      </c>
      <c r="K316" s="92" t="s">
        <v>17</v>
      </c>
      <c r="L316" s="94" t="s">
        <v>17</v>
      </c>
      <c r="M316" s="142"/>
      <c r="N316" s="142"/>
    </row>
    <row r="317" spans="1:14" ht="36">
      <c r="A317" s="95">
        <v>2477</v>
      </c>
      <c r="B317" s="90" t="s">
        <v>243</v>
      </c>
      <c r="C317" s="91" t="s">
        <v>685</v>
      </c>
      <c r="D317" s="92">
        <v>652</v>
      </c>
      <c r="E317" s="93">
        <f>D317/6.46</f>
        <v>100.92879256965945</v>
      </c>
      <c r="F317" s="92" t="s">
        <v>686</v>
      </c>
      <c r="G317" s="92" t="s">
        <v>361</v>
      </c>
      <c r="H317" s="92" t="s">
        <v>365</v>
      </c>
      <c r="I317" s="92" t="s">
        <v>357</v>
      </c>
      <c r="J317" s="92" t="s">
        <v>358</v>
      </c>
      <c r="K317" s="92" t="s">
        <v>17</v>
      </c>
      <c r="L317" s="94" t="s">
        <v>17</v>
      </c>
      <c r="M317" s="142"/>
      <c r="N317" s="142"/>
    </row>
    <row r="318" spans="1:14" ht="24">
      <c r="A318" s="95">
        <v>2478</v>
      </c>
      <c r="B318" s="90" t="s">
        <v>245</v>
      </c>
      <c r="C318" s="91" t="s">
        <v>687</v>
      </c>
      <c r="D318" s="92">
        <v>129</v>
      </c>
      <c r="E318" s="93">
        <f>D318/6.46</f>
        <v>19.96904024767802</v>
      </c>
      <c r="F318" s="92" t="s">
        <v>688</v>
      </c>
      <c r="G318" s="92" t="s">
        <v>355</v>
      </c>
      <c r="H318" s="92" t="s">
        <v>356</v>
      </c>
      <c r="I318" s="92" t="s">
        <v>414</v>
      </c>
      <c r="J318" s="92" t="s">
        <v>358</v>
      </c>
      <c r="K318" s="170"/>
      <c r="L318" s="170"/>
      <c r="M318" s="141"/>
      <c r="N318" s="141"/>
    </row>
    <row r="319" spans="1:14" ht="36">
      <c r="A319" s="95">
        <v>2479</v>
      </c>
      <c r="B319" s="90" t="s">
        <v>246</v>
      </c>
      <c r="C319" s="91" t="s">
        <v>691</v>
      </c>
      <c r="D319" s="92">
        <v>166</v>
      </c>
      <c r="E319" s="93">
        <f>D319/6.46</f>
        <v>25.696594427244584</v>
      </c>
      <c r="F319" s="92" t="s">
        <v>381</v>
      </c>
      <c r="G319" s="92" t="s">
        <v>397</v>
      </c>
      <c r="H319" s="92" t="s">
        <v>356</v>
      </c>
      <c r="I319" s="92" t="s">
        <v>357</v>
      </c>
      <c r="J319" s="92" t="s">
        <v>358</v>
      </c>
      <c r="K319" s="92" t="s">
        <v>17</v>
      </c>
      <c r="L319" s="94" t="s">
        <v>17</v>
      </c>
      <c r="M319" s="131"/>
      <c r="N319" s="131"/>
    </row>
    <row r="320" spans="1:14" ht="24">
      <c r="A320" s="95">
        <v>2480</v>
      </c>
      <c r="B320" s="90" t="s">
        <v>245</v>
      </c>
      <c r="C320" s="91" t="s">
        <v>689</v>
      </c>
      <c r="D320" s="92">
        <v>496</v>
      </c>
      <c r="E320" s="93">
        <f>D320/6.46</f>
        <v>76.780185758513937</v>
      </c>
      <c r="F320" s="92" t="s">
        <v>690</v>
      </c>
      <c r="G320" s="92" t="s">
        <v>355</v>
      </c>
      <c r="H320" s="92" t="s">
        <v>356</v>
      </c>
      <c r="I320" s="92" t="s">
        <v>414</v>
      </c>
      <c r="J320" s="92" t="s">
        <v>358</v>
      </c>
      <c r="K320" s="169"/>
      <c r="L320" s="169"/>
      <c r="M320" s="141"/>
      <c r="N320" s="141"/>
    </row>
    <row r="321" spans="1:14" ht="36">
      <c r="A321" s="95">
        <v>2481</v>
      </c>
      <c r="B321" s="90" t="s">
        <v>247</v>
      </c>
      <c r="C321" s="91" t="s">
        <v>692</v>
      </c>
      <c r="D321" s="92">
        <v>843</v>
      </c>
      <c r="E321" s="93">
        <f>D321/6.46</f>
        <v>130.49535603715171</v>
      </c>
      <c r="F321" s="92" t="s">
        <v>693</v>
      </c>
      <c r="G321" s="92" t="s">
        <v>355</v>
      </c>
      <c r="H321" s="92" t="s">
        <v>365</v>
      </c>
      <c r="I321" s="92" t="s">
        <v>357</v>
      </c>
      <c r="J321" s="92" t="s">
        <v>358</v>
      </c>
      <c r="K321" s="92" t="s">
        <v>17</v>
      </c>
      <c r="L321" s="94" t="s">
        <v>17</v>
      </c>
      <c r="M321" s="131"/>
      <c r="N321" s="131"/>
    </row>
    <row r="322" spans="1:14" ht="24">
      <c r="A322" s="95">
        <v>2482</v>
      </c>
      <c r="B322" s="90" t="s">
        <v>248</v>
      </c>
      <c r="C322" s="91" t="s">
        <v>694</v>
      </c>
      <c r="D322" s="92">
        <v>1518.35</v>
      </c>
      <c r="E322" s="93">
        <f>D322/6.46</f>
        <v>235.03869969040247</v>
      </c>
      <c r="F322" s="92" t="s">
        <v>542</v>
      </c>
      <c r="G322" s="92" t="s">
        <v>437</v>
      </c>
      <c r="H322" s="92" t="s">
        <v>356</v>
      </c>
      <c r="I322" s="92" t="s">
        <v>357</v>
      </c>
      <c r="J322" s="92" t="s">
        <v>358</v>
      </c>
      <c r="K322" s="92" t="s">
        <v>17</v>
      </c>
      <c r="L322" s="94" t="s">
        <v>17</v>
      </c>
      <c r="M322" s="131"/>
      <c r="N322" s="131"/>
    </row>
    <row r="323" spans="1:14" ht="24">
      <c r="A323" s="95">
        <v>2483</v>
      </c>
      <c r="B323" s="90" t="s">
        <v>248</v>
      </c>
      <c r="C323" s="91" t="s">
        <v>695</v>
      </c>
      <c r="D323" s="92">
        <v>54</v>
      </c>
      <c r="E323" s="93">
        <f>D323/6.46</f>
        <v>8.3591331269349851</v>
      </c>
      <c r="F323" s="92" t="s">
        <v>371</v>
      </c>
      <c r="G323" s="92" t="s">
        <v>355</v>
      </c>
      <c r="H323" s="92" t="s">
        <v>356</v>
      </c>
      <c r="I323" s="92" t="s">
        <v>357</v>
      </c>
      <c r="J323" s="92" t="s">
        <v>358</v>
      </c>
      <c r="K323" s="92" t="s">
        <v>17</v>
      </c>
      <c r="L323" s="94" t="s">
        <v>17</v>
      </c>
      <c r="M323" s="132"/>
      <c r="N323" s="132"/>
    </row>
    <row r="324" spans="1:14" ht="24">
      <c r="A324" s="95">
        <v>2484</v>
      </c>
      <c r="B324" s="90" t="s">
        <v>248</v>
      </c>
      <c r="C324" s="91" t="s">
        <v>639</v>
      </c>
      <c r="D324" s="92">
        <v>90</v>
      </c>
      <c r="E324" s="93">
        <f>D324/6.46</f>
        <v>13.93188854489164</v>
      </c>
      <c r="F324" s="92" t="s">
        <v>542</v>
      </c>
      <c r="G324" s="92" t="s">
        <v>355</v>
      </c>
      <c r="H324" s="92" t="s">
        <v>356</v>
      </c>
      <c r="I324" s="92" t="s">
        <v>357</v>
      </c>
      <c r="J324" s="92" t="s">
        <v>358</v>
      </c>
      <c r="K324" s="92" t="s">
        <v>17</v>
      </c>
      <c r="L324" s="94" t="s">
        <v>17</v>
      </c>
      <c r="M324" s="131"/>
      <c r="N324" s="131"/>
    </row>
    <row r="325" spans="1:14" ht="24">
      <c r="A325" s="95">
        <v>2485</v>
      </c>
      <c r="B325" s="90" t="s">
        <v>248</v>
      </c>
      <c r="C325" s="91" t="s">
        <v>696</v>
      </c>
      <c r="D325" s="92">
        <v>550</v>
      </c>
      <c r="E325" s="93">
        <f>D325/6.46</f>
        <v>85.139318885448915</v>
      </c>
      <c r="F325" s="92" t="s">
        <v>697</v>
      </c>
      <c r="G325" s="92" t="s">
        <v>355</v>
      </c>
      <c r="H325" s="92" t="s">
        <v>356</v>
      </c>
      <c r="I325" s="92" t="s">
        <v>357</v>
      </c>
      <c r="J325" s="92" t="s">
        <v>358</v>
      </c>
      <c r="K325" s="92" t="s">
        <v>17</v>
      </c>
      <c r="L325" s="94" t="s">
        <v>17</v>
      </c>
      <c r="M325" s="131"/>
      <c r="N325" s="131"/>
    </row>
    <row r="326" spans="1:14" ht="36">
      <c r="A326" s="95">
        <v>2486</v>
      </c>
      <c r="B326" s="90" t="s">
        <v>249</v>
      </c>
      <c r="C326" s="91" t="s">
        <v>626</v>
      </c>
      <c r="D326" s="92">
        <v>53400</v>
      </c>
      <c r="E326" s="93">
        <f>D326/6.46</f>
        <v>8266.2538699690394</v>
      </c>
      <c r="F326" s="92" t="s">
        <v>627</v>
      </c>
      <c r="G326" s="92" t="s">
        <v>628</v>
      </c>
      <c r="H326" s="92" t="s">
        <v>629</v>
      </c>
      <c r="I326" s="92" t="s">
        <v>357</v>
      </c>
      <c r="J326" s="92" t="s">
        <v>358</v>
      </c>
      <c r="K326" s="169"/>
      <c r="L326" s="169"/>
      <c r="M326" s="141"/>
      <c r="N326" s="141"/>
    </row>
    <row r="327" spans="1:14" ht="24">
      <c r="A327" s="95">
        <v>2487</v>
      </c>
      <c r="B327" s="90" t="s">
        <v>250</v>
      </c>
      <c r="C327" s="91" t="s">
        <v>698</v>
      </c>
      <c r="D327" s="92">
        <v>74.8</v>
      </c>
      <c r="E327" s="93">
        <f>D327/6.46</f>
        <v>11.578947368421053</v>
      </c>
      <c r="F327" s="92" t="s">
        <v>699</v>
      </c>
      <c r="G327" s="92" t="s">
        <v>355</v>
      </c>
      <c r="H327" s="92" t="s">
        <v>356</v>
      </c>
      <c r="I327" s="92" t="s">
        <v>357</v>
      </c>
      <c r="J327" s="92" t="s">
        <v>358</v>
      </c>
      <c r="K327" s="92" t="s">
        <v>17</v>
      </c>
      <c r="L327" s="94" t="s">
        <v>17</v>
      </c>
      <c r="M327" s="132"/>
      <c r="N327" s="132"/>
    </row>
    <row r="328" spans="1:14" ht="24">
      <c r="A328" s="95">
        <v>2488</v>
      </c>
      <c r="B328" s="90" t="s">
        <v>250</v>
      </c>
      <c r="C328" s="91" t="s">
        <v>700</v>
      </c>
      <c r="D328" s="92">
        <v>25</v>
      </c>
      <c r="E328" s="93">
        <f>D328/6.46</f>
        <v>3.8699690402476778</v>
      </c>
      <c r="F328" s="92" t="s">
        <v>699</v>
      </c>
      <c r="G328" s="92" t="s">
        <v>355</v>
      </c>
      <c r="H328" s="92" t="s">
        <v>356</v>
      </c>
      <c r="I328" s="92" t="s">
        <v>357</v>
      </c>
      <c r="J328" s="92" t="s">
        <v>358</v>
      </c>
      <c r="K328" s="92" t="s">
        <v>17</v>
      </c>
      <c r="L328" s="94" t="s">
        <v>17</v>
      </c>
      <c r="M328" s="131"/>
      <c r="N328" s="131"/>
    </row>
    <row r="329" spans="1:14" s="180" customFormat="1" ht="48">
      <c r="A329" s="95">
        <v>2489</v>
      </c>
      <c r="B329" s="90" t="s">
        <v>250</v>
      </c>
      <c r="C329" s="91" t="s">
        <v>701</v>
      </c>
      <c r="D329" s="92">
        <v>2114.2600000000002</v>
      </c>
      <c r="E329" s="93">
        <f>D329/6.46</f>
        <v>327.28482972136226</v>
      </c>
      <c r="F329" s="92" t="s">
        <v>440</v>
      </c>
      <c r="G329" s="92" t="s">
        <v>382</v>
      </c>
      <c r="H329" s="92" t="s">
        <v>365</v>
      </c>
      <c r="I329" s="92" t="s">
        <v>357</v>
      </c>
      <c r="J329" s="92" t="s">
        <v>358</v>
      </c>
      <c r="K329" s="92" t="s">
        <v>17</v>
      </c>
      <c r="L329" s="94" t="s">
        <v>17</v>
      </c>
      <c r="M329" s="131"/>
      <c r="N329" s="131"/>
    </row>
    <row r="330" spans="1:14" s="180" customFormat="1" ht="36">
      <c r="A330" s="95">
        <v>2490</v>
      </c>
      <c r="B330" s="90" t="s">
        <v>250</v>
      </c>
      <c r="C330" s="91" t="s">
        <v>702</v>
      </c>
      <c r="D330" s="92">
        <v>1482</v>
      </c>
      <c r="E330" s="93">
        <f>D330/6.46</f>
        <v>229.41176470588235</v>
      </c>
      <c r="F330" s="92" t="s">
        <v>440</v>
      </c>
      <c r="G330" s="92" t="s">
        <v>382</v>
      </c>
      <c r="H330" s="92" t="s">
        <v>365</v>
      </c>
      <c r="I330" s="92" t="s">
        <v>357</v>
      </c>
      <c r="J330" s="92" t="s">
        <v>358</v>
      </c>
      <c r="K330" s="92" t="s">
        <v>17</v>
      </c>
      <c r="L330" s="94" t="s">
        <v>17</v>
      </c>
      <c r="M330" s="131"/>
      <c r="N330" s="131"/>
    </row>
    <row r="331" spans="1:14" s="180" customFormat="1" ht="24">
      <c r="A331" s="95">
        <v>2491</v>
      </c>
      <c r="B331" s="90" t="s">
        <v>250</v>
      </c>
      <c r="C331" s="91" t="s">
        <v>703</v>
      </c>
      <c r="D331" s="92">
        <v>1336.57</v>
      </c>
      <c r="E331" s="93">
        <f>D331/6.46</f>
        <v>206.89938080495355</v>
      </c>
      <c r="F331" s="92" t="s">
        <v>442</v>
      </c>
      <c r="G331" s="92" t="s">
        <v>382</v>
      </c>
      <c r="H331" s="92" t="s">
        <v>365</v>
      </c>
      <c r="I331" s="92" t="s">
        <v>357</v>
      </c>
      <c r="J331" s="92" t="s">
        <v>358</v>
      </c>
      <c r="K331" s="92" t="s">
        <v>17</v>
      </c>
      <c r="L331" s="94" t="s">
        <v>17</v>
      </c>
      <c r="M331" s="131"/>
      <c r="N331" s="131"/>
    </row>
    <row r="332" spans="1:14" s="180" customFormat="1" ht="24">
      <c r="A332" s="95">
        <v>2492</v>
      </c>
      <c r="B332" s="90" t="s">
        <v>251</v>
      </c>
      <c r="C332" s="91" t="s">
        <v>368</v>
      </c>
      <c r="D332" s="92">
        <v>12</v>
      </c>
      <c r="E332" s="93">
        <f>D332/6.46</f>
        <v>1.8575851393188854</v>
      </c>
      <c r="F332" s="92" t="s">
        <v>704</v>
      </c>
      <c r="G332" s="92" t="s">
        <v>355</v>
      </c>
      <c r="H332" s="92" t="s">
        <v>356</v>
      </c>
      <c r="I332" s="92" t="s">
        <v>414</v>
      </c>
      <c r="J332" s="92" t="s">
        <v>358</v>
      </c>
      <c r="K332" s="92" t="s">
        <v>17</v>
      </c>
      <c r="L332" s="94" t="s">
        <v>17</v>
      </c>
      <c r="M332" s="131"/>
      <c r="N332" s="131"/>
    </row>
    <row r="333" spans="1:14" s="180" customFormat="1" ht="24">
      <c r="A333" s="95">
        <v>2493</v>
      </c>
      <c r="B333" s="90" t="s">
        <v>251</v>
      </c>
      <c r="C333" s="91" t="s">
        <v>705</v>
      </c>
      <c r="D333" s="92">
        <v>299</v>
      </c>
      <c r="E333" s="93">
        <f>D333/6.46</f>
        <v>46.284829721362229</v>
      </c>
      <c r="F333" s="92" t="s">
        <v>699</v>
      </c>
      <c r="G333" s="92" t="s">
        <v>355</v>
      </c>
      <c r="H333" s="92" t="s">
        <v>356</v>
      </c>
      <c r="I333" s="92" t="s">
        <v>414</v>
      </c>
      <c r="J333" s="92" t="s">
        <v>358</v>
      </c>
      <c r="K333" s="92" t="s">
        <v>17</v>
      </c>
      <c r="L333" s="94" t="s">
        <v>17</v>
      </c>
      <c r="M333" s="132"/>
      <c r="N333" s="132"/>
    </row>
    <row r="334" spans="1:14" s="180" customFormat="1" ht="24">
      <c r="A334" s="95">
        <v>2494</v>
      </c>
      <c r="B334" s="90" t="s">
        <v>251</v>
      </c>
      <c r="C334" s="91" t="s">
        <v>706</v>
      </c>
      <c r="D334" s="92">
        <v>206</v>
      </c>
      <c r="E334" s="93">
        <f>D334/6.46</f>
        <v>31.888544891640866</v>
      </c>
      <c r="F334" s="92" t="s">
        <v>699</v>
      </c>
      <c r="G334" s="92" t="s">
        <v>355</v>
      </c>
      <c r="H334" s="92" t="s">
        <v>356</v>
      </c>
      <c r="I334" s="92" t="s">
        <v>414</v>
      </c>
      <c r="J334" s="92" t="s">
        <v>358</v>
      </c>
      <c r="K334" s="92" t="s">
        <v>17</v>
      </c>
      <c r="L334" s="94" t="s">
        <v>17</v>
      </c>
      <c r="M334" s="132"/>
      <c r="N334" s="132"/>
    </row>
    <row r="335" spans="1:14" s="180" customFormat="1" ht="24">
      <c r="A335" s="95">
        <v>2495</v>
      </c>
      <c r="B335" s="90" t="s">
        <v>252</v>
      </c>
      <c r="C335" s="91" t="s">
        <v>707</v>
      </c>
      <c r="D335" s="92">
        <v>77</v>
      </c>
      <c r="E335" s="93">
        <f>D335/6.46</f>
        <v>11.919504643962849</v>
      </c>
      <c r="F335" s="92" t="s">
        <v>375</v>
      </c>
      <c r="G335" s="92" t="s">
        <v>376</v>
      </c>
      <c r="H335" s="92" t="s">
        <v>373</v>
      </c>
      <c r="I335" s="92" t="s">
        <v>357</v>
      </c>
      <c r="J335" s="92" t="s">
        <v>358</v>
      </c>
      <c r="K335" s="92" t="s">
        <v>17</v>
      </c>
      <c r="L335" s="94" t="s">
        <v>17</v>
      </c>
      <c r="M335" s="132"/>
      <c r="N335" s="132"/>
    </row>
    <row r="336" spans="1:14" s="180" customFormat="1" ht="24">
      <c r="A336" s="95">
        <v>2496</v>
      </c>
      <c r="B336" s="90" t="s">
        <v>253</v>
      </c>
      <c r="C336" s="91" t="s">
        <v>708</v>
      </c>
      <c r="D336" s="92">
        <v>62</v>
      </c>
      <c r="E336" s="93">
        <f>D336/6.46</f>
        <v>9.5975232198142422</v>
      </c>
      <c r="F336" s="92" t="s">
        <v>375</v>
      </c>
      <c r="G336" s="92" t="s">
        <v>376</v>
      </c>
      <c r="H336" s="92" t="s">
        <v>373</v>
      </c>
      <c r="I336" s="92" t="s">
        <v>357</v>
      </c>
      <c r="J336" s="92" t="s">
        <v>358</v>
      </c>
      <c r="K336" s="92" t="s">
        <v>17</v>
      </c>
      <c r="L336" s="94" t="s">
        <v>17</v>
      </c>
      <c r="M336" s="132"/>
      <c r="N336" s="132"/>
    </row>
    <row r="337" spans="1:14" s="180" customFormat="1" ht="24">
      <c r="A337" s="95">
        <v>2497</v>
      </c>
      <c r="B337" s="90" t="s">
        <v>247</v>
      </c>
      <c r="C337" s="91" t="s">
        <v>709</v>
      </c>
      <c r="D337" s="92">
        <v>23</v>
      </c>
      <c r="E337" s="93">
        <f>D337/6.46</f>
        <v>3.5603715170278636</v>
      </c>
      <c r="F337" s="92" t="s">
        <v>375</v>
      </c>
      <c r="G337" s="92" t="s">
        <v>376</v>
      </c>
      <c r="H337" s="92" t="s">
        <v>373</v>
      </c>
      <c r="I337" s="92" t="s">
        <v>357</v>
      </c>
      <c r="J337" s="92" t="s">
        <v>358</v>
      </c>
      <c r="K337" s="92" t="s">
        <v>17</v>
      </c>
      <c r="L337" s="94" t="s">
        <v>17</v>
      </c>
      <c r="M337" s="131"/>
      <c r="N337" s="131"/>
    </row>
    <row r="338" spans="1:14" s="180" customFormat="1">
      <c r="A338" s="95">
        <v>2498</v>
      </c>
      <c r="B338" s="90" t="s">
        <v>250</v>
      </c>
      <c r="C338" s="91" t="s">
        <v>710</v>
      </c>
      <c r="D338" s="92">
        <v>32</v>
      </c>
      <c r="E338" s="93">
        <f>D338/6.46</f>
        <v>4.9535603715170282</v>
      </c>
      <c r="F338" s="92" t="s">
        <v>375</v>
      </c>
      <c r="G338" s="92" t="s">
        <v>376</v>
      </c>
      <c r="H338" s="92" t="s">
        <v>411</v>
      </c>
      <c r="I338" s="92" t="s">
        <v>357</v>
      </c>
      <c r="J338" s="92" t="s">
        <v>358</v>
      </c>
      <c r="K338" s="92" t="s">
        <v>17</v>
      </c>
      <c r="L338" s="94" t="s">
        <v>17</v>
      </c>
      <c r="M338" s="132"/>
      <c r="N338" s="132"/>
    </row>
    <row r="339" spans="1:14" s="180" customFormat="1" ht="24">
      <c r="A339" s="95">
        <v>2499</v>
      </c>
      <c r="B339" s="90" t="s">
        <v>247</v>
      </c>
      <c r="C339" s="91" t="s">
        <v>709</v>
      </c>
      <c r="D339" s="92">
        <v>28</v>
      </c>
      <c r="E339" s="93">
        <f>D339/6.46</f>
        <v>4.3343653250773997</v>
      </c>
      <c r="F339" s="92" t="s">
        <v>375</v>
      </c>
      <c r="G339" s="92" t="s">
        <v>376</v>
      </c>
      <c r="H339" s="92" t="s">
        <v>373</v>
      </c>
      <c r="I339" s="92" t="s">
        <v>357</v>
      </c>
      <c r="J339" s="92" t="s">
        <v>358</v>
      </c>
      <c r="K339" s="92" t="s">
        <v>17</v>
      </c>
      <c r="L339" s="94" t="s">
        <v>17</v>
      </c>
      <c r="M339" s="131"/>
      <c r="N339" s="131"/>
    </row>
    <row r="340" spans="1:14" s="180" customFormat="1" ht="24">
      <c r="A340" s="95">
        <v>2500</v>
      </c>
      <c r="B340" s="90" t="s">
        <v>251</v>
      </c>
      <c r="C340" s="91" t="s">
        <v>710</v>
      </c>
      <c r="D340" s="92">
        <v>14</v>
      </c>
      <c r="E340" s="93">
        <f>D340/6.46</f>
        <v>2.1671826625386998</v>
      </c>
      <c r="F340" s="92" t="s">
        <v>375</v>
      </c>
      <c r="G340" s="92" t="s">
        <v>376</v>
      </c>
      <c r="H340" s="92" t="s">
        <v>373</v>
      </c>
      <c r="I340" s="92" t="s">
        <v>357</v>
      </c>
      <c r="J340" s="92" t="s">
        <v>358</v>
      </c>
      <c r="K340" s="92" t="s">
        <v>17</v>
      </c>
      <c r="L340" s="94" t="s">
        <v>17</v>
      </c>
      <c r="M340" s="132"/>
      <c r="N340" s="132"/>
    </row>
    <row r="341" spans="1:14" s="180" customFormat="1" ht="24">
      <c r="A341" s="95">
        <v>2501</v>
      </c>
      <c r="B341" s="90" t="s">
        <v>254</v>
      </c>
      <c r="C341" s="91" t="s">
        <v>711</v>
      </c>
      <c r="D341" s="92">
        <v>52</v>
      </c>
      <c r="E341" s="93">
        <f>D341/6.46</f>
        <v>8.0495356037151709</v>
      </c>
      <c r="F341" s="92" t="s">
        <v>375</v>
      </c>
      <c r="G341" s="92" t="s">
        <v>376</v>
      </c>
      <c r="H341" s="92" t="s">
        <v>373</v>
      </c>
      <c r="I341" s="92" t="s">
        <v>357</v>
      </c>
      <c r="J341" s="92" t="s">
        <v>358</v>
      </c>
      <c r="K341" s="92" t="s">
        <v>17</v>
      </c>
      <c r="L341" s="94" t="s">
        <v>17</v>
      </c>
      <c r="M341" s="131"/>
      <c r="N341" s="131"/>
    </row>
    <row r="342" spans="1:14" s="180" customFormat="1" ht="48">
      <c r="A342" s="95">
        <v>2502</v>
      </c>
      <c r="B342" s="90" t="s">
        <v>255</v>
      </c>
      <c r="C342" s="91" t="s">
        <v>712</v>
      </c>
      <c r="D342" s="92">
        <v>200</v>
      </c>
      <c r="E342" s="93">
        <f>D342/6.46</f>
        <v>30.959752321981423</v>
      </c>
      <c r="F342" s="92" t="s">
        <v>386</v>
      </c>
      <c r="G342" s="92" t="s">
        <v>387</v>
      </c>
      <c r="H342" s="92" t="s">
        <v>373</v>
      </c>
      <c r="I342" s="92" t="s">
        <v>414</v>
      </c>
      <c r="J342" s="92" t="s">
        <v>358</v>
      </c>
      <c r="K342" s="92" t="s">
        <v>17</v>
      </c>
      <c r="L342" s="94" t="s">
        <v>17</v>
      </c>
      <c r="M342" s="131"/>
      <c r="N342" s="131"/>
    </row>
    <row r="343" spans="1:14" s="180" customFormat="1" ht="24">
      <c r="A343" s="95">
        <v>2503</v>
      </c>
      <c r="B343" s="90" t="s">
        <v>251</v>
      </c>
      <c r="C343" s="91" t="s">
        <v>713</v>
      </c>
      <c r="D343" s="92">
        <v>146</v>
      </c>
      <c r="E343" s="93">
        <f>D343/6.46</f>
        <v>22.600619195046441</v>
      </c>
      <c r="F343" s="92" t="s">
        <v>371</v>
      </c>
      <c r="G343" s="92" t="s">
        <v>355</v>
      </c>
      <c r="H343" s="92" t="s">
        <v>356</v>
      </c>
      <c r="I343" s="92" t="s">
        <v>414</v>
      </c>
      <c r="J343" s="92" t="s">
        <v>358</v>
      </c>
      <c r="K343" s="92"/>
      <c r="L343" s="94"/>
      <c r="M343" s="131"/>
      <c r="N343" s="131"/>
    </row>
    <row r="344" spans="1:14" s="180" customFormat="1" ht="24">
      <c r="A344" s="95">
        <v>2504</v>
      </c>
      <c r="B344" s="90" t="s">
        <v>247</v>
      </c>
      <c r="C344" s="91" t="s">
        <v>714</v>
      </c>
      <c r="D344" s="92">
        <v>300</v>
      </c>
      <c r="E344" s="93">
        <f>D344/6.46</f>
        <v>46.43962848297214</v>
      </c>
      <c r="F344" s="92" t="s">
        <v>452</v>
      </c>
      <c r="G344" s="92" t="s">
        <v>453</v>
      </c>
      <c r="H344" s="92" t="s">
        <v>365</v>
      </c>
      <c r="I344" s="92" t="s">
        <v>357</v>
      </c>
      <c r="J344" s="92" t="s">
        <v>358</v>
      </c>
      <c r="K344" s="92"/>
      <c r="L344" s="94"/>
      <c r="M344" s="131"/>
      <c r="N344" s="131"/>
    </row>
    <row r="345" spans="1:14" s="180" customFormat="1" ht="36">
      <c r="A345" s="95">
        <v>2506</v>
      </c>
      <c r="B345" s="90">
        <v>40816</v>
      </c>
      <c r="C345" s="91" t="s">
        <v>716</v>
      </c>
      <c r="D345" s="92">
        <v>10000</v>
      </c>
      <c r="E345" s="93">
        <f>D345/6.46</f>
        <v>1547.9876160990711</v>
      </c>
      <c r="F345" s="92" t="s">
        <v>717</v>
      </c>
      <c r="G345" s="92" t="s">
        <v>361</v>
      </c>
      <c r="H345" s="92" t="s">
        <v>393</v>
      </c>
      <c r="I345" s="92" t="s">
        <v>357</v>
      </c>
      <c r="J345" s="92" t="s">
        <v>358</v>
      </c>
      <c r="K345" s="165"/>
      <c r="L345" s="177"/>
      <c r="M345" s="131"/>
      <c r="N345" s="131"/>
    </row>
    <row r="346" spans="1:14" s="180" customFormat="1" ht="36">
      <c r="A346" s="95">
        <v>2507</v>
      </c>
      <c r="B346" s="90">
        <v>40816</v>
      </c>
      <c r="C346" s="91" t="s">
        <v>718</v>
      </c>
      <c r="D346" s="92">
        <v>4800</v>
      </c>
      <c r="E346" s="93">
        <f>D346/6.46</f>
        <v>743.03405572755423</v>
      </c>
      <c r="F346" s="92" t="s">
        <v>719</v>
      </c>
      <c r="G346" s="92" t="s">
        <v>361</v>
      </c>
      <c r="H346" s="92" t="s">
        <v>393</v>
      </c>
      <c r="I346" s="92" t="s">
        <v>357</v>
      </c>
      <c r="J346" s="92" t="s">
        <v>358</v>
      </c>
      <c r="K346" s="165"/>
      <c r="L346" s="177"/>
      <c r="M346" s="131"/>
      <c r="N346" s="131"/>
    </row>
    <row r="347" spans="1:14" s="180" customFormat="1" ht="36">
      <c r="A347" s="95">
        <v>2508</v>
      </c>
      <c r="B347" s="90">
        <v>40816</v>
      </c>
      <c r="C347" s="91" t="s">
        <v>720</v>
      </c>
      <c r="D347" s="92">
        <v>2500</v>
      </c>
      <c r="E347" s="93">
        <f>D347/6.46</f>
        <v>386.99690402476779</v>
      </c>
      <c r="F347" s="92" t="s">
        <v>721</v>
      </c>
      <c r="G347" s="92" t="s">
        <v>361</v>
      </c>
      <c r="H347" s="92" t="s">
        <v>356</v>
      </c>
      <c r="I347" s="92" t="s">
        <v>357</v>
      </c>
      <c r="J347" s="92" t="s">
        <v>358</v>
      </c>
      <c r="K347" s="203" t="s">
        <v>17</v>
      </c>
      <c r="L347" s="206" t="s">
        <v>17</v>
      </c>
      <c r="M347" s="132"/>
      <c r="N347" s="132"/>
    </row>
    <row r="348" spans="1:14" ht="36">
      <c r="A348" s="95">
        <v>2509</v>
      </c>
      <c r="B348" s="90">
        <v>40816</v>
      </c>
      <c r="C348" s="91" t="s">
        <v>722</v>
      </c>
      <c r="D348" s="92">
        <v>2500</v>
      </c>
      <c r="E348" s="93">
        <f>D348/6.46</f>
        <v>386.99690402476779</v>
      </c>
      <c r="F348" s="92" t="s">
        <v>723</v>
      </c>
      <c r="G348" s="92" t="s">
        <v>361</v>
      </c>
      <c r="H348" s="92" t="s">
        <v>365</v>
      </c>
      <c r="I348" s="92" t="s">
        <v>357</v>
      </c>
      <c r="J348" s="92" t="s">
        <v>358</v>
      </c>
      <c r="K348" s="169"/>
      <c r="L348" s="169"/>
      <c r="M348" s="142"/>
      <c r="N348" s="142"/>
    </row>
    <row r="349" spans="1:14" ht="36">
      <c r="A349" s="95">
        <v>2510</v>
      </c>
      <c r="B349" s="90">
        <v>40816</v>
      </c>
      <c r="C349" s="91" t="s">
        <v>715</v>
      </c>
      <c r="D349" s="92">
        <v>7000</v>
      </c>
      <c r="E349" s="93">
        <f>D349/6.46</f>
        <v>1083.5913312693499</v>
      </c>
      <c r="F349" s="92" t="s">
        <v>591</v>
      </c>
      <c r="G349" s="92" t="s">
        <v>361</v>
      </c>
      <c r="H349" s="92" t="s">
        <v>393</v>
      </c>
      <c r="I349" s="92" t="s">
        <v>357</v>
      </c>
      <c r="J349" s="92" t="s">
        <v>358</v>
      </c>
      <c r="K349" s="92"/>
      <c r="L349" s="94"/>
      <c r="M349" s="131"/>
      <c r="N349" s="131"/>
    </row>
    <row r="350" spans="1:14" ht="24">
      <c r="A350" s="95">
        <v>2513</v>
      </c>
      <c r="B350" s="90">
        <v>40788</v>
      </c>
      <c r="C350" s="91" t="s">
        <v>912</v>
      </c>
      <c r="D350" s="92">
        <v>22000</v>
      </c>
      <c r="E350" s="93">
        <f>D350/6.46</f>
        <v>3405.5727554179566</v>
      </c>
      <c r="F350" s="92" t="s">
        <v>725</v>
      </c>
      <c r="G350" s="92" t="s">
        <v>437</v>
      </c>
      <c r="H350" s="92" t="s">
        <v>356</v>
      </c>
      <c r="I350" s="92" t="s">
        <v>414</v>
      </c>
      <c r="J350" s="92" t="s">
        <v>358</v>
      </c>
      <c r="K350" s="175"/>
      <c r="L350" s="175"/>
      <c r="M350" s="141"/>
      <c r="N350" s="141"/>
    </row>
    <row r="351" spans="1:14" ht="24">
      <c r="A351" s="95">
        <v>2513</v>
      </c>
      <c r="B351" s="90">
        <v>40788</v>
      </c>
      <c r="C351" s="91" t="s">
        <v>913</v>
      </c>
      <c r="D351" s="92">
        <v>110000</v>
      </c>
      <c r="E351" s="93">
        <f>D351/6.46</f>
        <v>17027.863777089784</v>
      </c>
      <c r="F351" s="92" t="s">
        <v>725</v>
      </c>
      <c r="G351" s="92" t="s">
        <v>437</v>
      </c>
      <c r="H351" s="92" t="s">
        <v>270</v>
      </c>
      <c r="I351" s="92" t="s">
        <v>414</v>
      </c>
      <c r="J351" s="92" t="s">
        <v>266</v>
      </c>
      <c r="K351" s="175"/>
      <c r="L351" s="175"/>
      <c r="M351" s="141"/>
      <c r="N351" s="141"/>
    </row>
    <row r="352" spans="1:14" ht="36">
      <c r="A352" s="95">
        <v>2529</v>
      </c>
      <c r="B352" s="90">
        <v>40631</v>
      </c>
      <c r="C352" s="91" t="s">
        <v>543</v>
      </c>
      <c r="D352" s="92">
        <v>3000</v>
      </c>
      <c r="E352" s="93">
        <f>D352/6.46</f>
        <v>464.39628482972137</v>
      </c>
      <c r="F352" s="92" t="s">
        <v>544</v>
      </c>
      <c r="G352" s="92" t="s">
        <v>361</v>
      </c>
      <c r="H352" s="92" t="s">
        <v>356</v>
      </c>
      <c r="I352" s="92" t="s">
        <v>357</v>
      </c>
      <c r="J352" s="92" t="s">
        <v>358</v>
      </c>
      <c r="K352" s="92" t="s">
        <v>17</v>
      </c>
      <c r="L352" s="92" t="s">
        <v>17</v>
      </c>
      <c r="M352" s="165" t="s">
        <v>17</v>
      </c>
      <c r="N352" s="165" t="s">
        <v>17</v>
      </c>
    </row>
    <row r="353" spans="1:14" ht="36">
      <c r="A353" s="95">
        <v>2530</v>
      </c>
      <c r="B353" s="90">
        <v>40631</v>
      </c>
      <c r="C353" s="91" t="s">
        <v>545</v>
      </c>
      <c r="D353" s="92">
        <v>9335</v>
      </c>
      <c r="E353" s="93">
        <f>D353/6.46</f>
        <v>1445.0464396284831</v>
      </c>
      <c r="F353" s="92" t="s">
        <v>546</v>
      </c>
      <c r="G353" s="92" t="s">
        <v>361</v>
      </c>
      <c r="H353" s="92" t="s">
        <v>393</v>
      </c>
      <c r="I353" s="92" t="s">
        <v>357</v>
      </c>
      <c r="J353" s="92" t="s">
        <v>358</v>
      </c>
      <c r="K353" s="92" t="s">
        <v>17</v>
      </c>
      <c r="L353" s="92" t="s">
        <v>17</v>
      </c>
      <c r="M353" s="165" t="s">
        <v>17</v>
      </c>
      <c r="N353" s="165" t="s">
        <v>17</v>
      </c>
    </row>
    <row r="354" spans="1:14" ht="36">
      <c r="A354" s="95">
        <v>2531</v>
      </c>
      <c r="B354" s="90">
        <v>40631</v>
      </c>
      <c r="C354" s="91" t="s">
        <v>547</v>
      </c>
      <c r="D354" s="92">
        <v>3000</v>
      </c>
      <c r="E354" s="93">
        <f>D354/6.46</f>
        <v>464.39628482972137</v>
      </c>
      <c r="F354" s="92" t="s">
        <v>461</v>
      </c>
      <c r="G354" s="92" t="s">
        <v>361</v>
      </c>
      <c r="H354" s="92" t="s">
        <v>365</v>
      </c>
      <c r="I354" s="92" t="s">
        <v>357</v>
      </c>
      <c r="J354" s="92" t="s">
        <v>358</v>
      </c>
      <c r="K354" s="92" t="s">
        <v>17</v>
      </c>
      <c r="L354" s="92" t="s">
        <v>17</v>
      </c>
      <c r="M354" s="165" t="s">
        <v>17</v>
      </c>
      <c r="N354" s="165" t="s">
        <v>17</v>
      </c>
    </row>
    <row r="355" spans="1:14" ht="36">
      <c r="A355" s="95">
        <v>2532</v>
      </c>
      <c r="B355" s="90">
        <v>40688</v>
      </c>
      <c r="C355" s="91" t="s">
        <v>573</v>
      </c>
      <c r="D355" s="92">
        <v>9335</v>
      </c>
      <c r="E355" s="93">
        <f>D355/6.46</f>
        <v>1445.0464396284831</v>
      </c>
      <c r="F355" s="92" t="s">
        <v>546</v>
      </c>
      <c r="G355" s="92" t="s">
        <v>361</v>
      </c>
      <c r="H355" s="92" t="s">
        <v>393</v>
      </c>
      <c r="I355" s="92" t="s">
        <v>357</v>
      </c>
      <c r="J355" s="92" t="s">
        <v>358</v>
      </c>
      <c r="K355" s="92" t="s">
        <v>17</v>
      </c>
      <c r="L355" s="94" t="s">
        <v>17</v>
      </c>
      <c r="M355" s="142"/>
      <c r="N355" s="142"/>
    </row>
    <row r="356" spans="1:14" ht="36">
      <c r="A356" s="95">
        <v>2532</v>
      </c>
      <c r="B356" s="90">
        <v>40688</v>
      </c>
      <c r="C356" s="91" t="s">
        <v>573</v>
      </c>
      <c r="D356" s="92">
        <v>9335</v>
      </c>
      <c r="E356" s="93">
        <f>D356/6.46</f>
        <v>1445.0464396284831</v>
      </c>
      <c r="F356" s="92" t="s">
        <v>546</v>
      </c>
      <c r="G356" s="92" t="s">
        <v>361</v>
      </c>
      <c r="H356" s="92" t="s">
        <v>393</v>
      </c>
      <c r="I356" s="92" t="s">
        <v>357</v>
      </c>
      <c r="J356" s="92" t="s">
        <v>358</v>
      </c>
      <c r="K356" s="91"/>
      <c r="L356" s="97"/>
      <c r="M356" s="142"/>
      <c r="N356" s="142"/>
    </row>
    <row r="357" spans="1:14" ht="36">
      <c r="A357" s="95">
        <v>2533</v>
      </c>
      <c r="B357" s="90">
        <v>40749</v>
      </c>
      <c r="C357" s="91" t="s">
        <v>632</v>
      </c>
      <c r="D357" s="92">
        <v>9335</v>
      </c>
      <c r="E357" s="93">
        <f>D357/6.46</f>
        <v>1445.0464396284831</v>
      </c>
      <c r="F357" s="92" t="s">
        <v>546</v>
      </c>
      <c r="G357" s="92" t="s">
        <v>361</v>
      </c>
      <c r="H357" s="92" t="s">
        <v>393</v>
      </c>
      <c r="I357" s="92" t="s">
        <v>357</v>
      </c>
      <c r="J357" s="92" t="s">
        <v>358</v>
      </c>
      <c r="K357" s="92" t="s">
        <v>17</v>
      </c>
      <c r="L357" s="94" t="s">
        <v>17</v>
      </c>
      <c r="M357" s="142"/>
      <c r="N357" s="142"/>
    </row>
    <row r="358" spans="1:14" ht="24">
      <c r="A358" s="95">
        <v>2534</v>
      </c>
      <c r="B358" s="96">
        <v>40685</v>
      </c>
      <c r="C358" s="91" t="s">
        <v>593</v>
      </c>
      <c r="D358" s="92">
        <f>E358*6.46</f>
        <v>96900</v>
      </c>
      <c r="E358" s="93">
        <v>15000</v>
      </c>
      <c r="F358" s="92" t="s">
        <v>594</v>
      </c>
      <c r="G358" s="92" t="s">
        <v>469</v>
      </c>
      <c r="H358" s="92" t="s">
        <v>393</v>
      </c>
      <c r="I358" s="92" t="s">
        <v>414</v>
      </c>
      <c r="J358" s="92" t="s">
        <v>358</v>
      </c>
      <c r="K358" s="92" t="s">
        <v>17</v>
      </c>
      <c r="L358" s="94" t="s">
        <v>17</v>
      </c>
      <c r="M358" s="141"/>
      <c r="N358" s="141"/>
    </row>
    <row r="359" spans="1:14" ht="24">
      <c r="A359" s="95">
        <v>2535</v>
      </c>
      <c r="B359" s="96">
        <v>40699</v>
      </c>
      <c r="C359" s="91" t="s">
        <v>593</v>
      </c>
      <c r="D359" s="92">
        <f>E359*6.46</f>
        <v>10982</v>
      </c>
      <c r="E359" s="93">
        <v>1700</v>
      </c>
      <c r="F359" s="92" t="s">
        <v>594</v>
      </c>
      <c r="G359" s="92" t="s">
        <v>469</v>
      </c>
      <c r="H359" s="92" t="s">
        <v>393</v>
      </c>
      <c r="I359" s="92" t="s">
        <v>414</v>
      </c>
      <c r="J359" s="92" t="s">
        <v>358</v>
      </c>
      <c r="K359" s="92" t="s">
        <v>17</v>
      </c>
      <c r="L359" s="94" t="s">
        <v>17</v>
      </c>
      <c r="M359" s="141"/>
      <c r="N359" s="141"/>
    </row>
    <row r="360" spans="1:14" ht="24">
      <c r="A360" s="95">
        <v>2536</v>
      </c>
      <c r="B360" s="96">
        <v>40746</v>
      </c>
      <c r="C360" s="91" t="s">
        <v>630</v>
      </c>
      <c r="D360" s="92">
        <f>E360*6.46</f>
        <v>77.52</v>
      </c>
      <c r="E360" s="93">
        <v>12</v>
      </c>
      <c r="F360" s="92" t="s">
        <v>631</v>
      </c>
      <c r="G360" s="92" t="s">
        <v>534</v>
      </c>
      <c r="H360" s="92" t="s">
        <v>356</v>
      </c>
      <c r="I360" s="92" t="s">
        <v>414</v>
      </c>
      <c r="J360" s="92" t="s">
        <v>358</v>
      </c>
      <c r="K360" s="92" t="s">
        <v>17</v>
      </c>
      <c r="L360" s="94" t="s">
        <v>17</v>
      </c>
      <c r="M360" s="141"/>
      <c r="N360" s="141"/>
    </row>
    <row r="361" spans="1:14" ht="24">
      <c r="A361" s="95">
        <v>2536</v>
      </c>
      <c r="B361" s="96">
        <v>40746</v>
      </c>
      <c r="C361" s="91" t="s">
        <v>630</v>
      </c>
      <c r="D361" s="92">
        <f>E361*6.46</f>
        <v>77.52</v>
      </c>
      <c r="E361" s="93">
        <v>12</v>
      </c>
      <c r="F361" s="92" t="s">
        <v>631</v>
      </c>
      <c r="G361" s="92" t="s">
        <v>534</v>
      </c>
      <c r="H361" s="92" t="s">
        <v>356</v>
      </c>
      <c r="I361" s="92" t="s">
        <v>414</v>
      </c>
      <c r="J361" s="92" t="s">
        <v>358</v>
      </c>
      <c r="K361" s="169"/>
      <c r="L361" s="169"/>
      <c r="M361" s="141"/>
      <c r="N361" s="141"/>
    </row>
    <row r="362" spans="1:14" ht="24">
      <c r="A362" s="95">
        <v>2537</v>
      </c>
      <c r="B362" s="96">
        <v>40773</v>
      </c>
      <c r="C362" s="91" t="s">
        <v>630</v>
      </c>
      <c r="D362" s="92">
        <f>E362*6.46</f>
        <v>290.7</v>
      </c>
      <c r="E362" s="93">
        <v>45</v>
      </c>
      <c r="F362" s="92" t="s">
        <v>631</v>
      </c>
      <c r="G362" s="92" t="s">
        <v>534</v>
      </c>
      <c r="H362" s="92" t="s">
        <v>356</v>
      </c>
      <c r="I362" s="92" t="s">
        <v>414</v>
      </c>
      <c r="J362" s="92" t="s">
        <v>358</v>
      </c>
      <c r="K362" s="92" t="s">
        <v>17</v>
      </c>
      <c r="L362" s="94" t="s">
        <v>17</v>
      </c>
      <c r="M362" s="141"/>
      <c r="N362" s="141"/>
    </row>
    <row r="363" spans="1:14" ht="24">
      <c r="A363" s="95">
        <v>2537</v>
      </c>
      <c r="B363" s="96">
        <v>40773</v>
      </c>
      <c r="C363" s="91" t="s">
        <v>630</v>
      </c>
      <c r="D363" s="92">
        <f>E363*6.46</f>
        <v>290.7</v>
      </c>
      <c r="E363" s="93">
        <v>45</v>
      </c>
      <c r="F363" s="92" t="s">
        <v>631</v>
      </c>
      <c r="G363" s="92" t="s">
        <v>534</v>
      </c>
      <c r="H363" s="92" t="s">
        <v>356</v>
      </c>
      <c r="I363" s="92" t="s">
        <v>414</v>
      </c>
      <c r="J363" s="92" t="s">
        <v>358</v>
      </c>
      <c r="K363" s="175"/>
      <c r="L363" s="175"/>
      <c r="M363" s="141"/>
      <c r="N363" s="141"/>
    </row>
    <row r="364" spans="1:14" ht="24">
      <c r="A364" s="95">
        <v>2538</v>
      </c>
      <c r="B364" s="96">
        <v>40819</v>
      </c>
      <c r="C364" s="91" t="s">
        <v>630</v>
      </c>
      <c r="D364" s="92">
        <f>E364*6.46</f>
        <v>290.7</v>
      </c>
      <c r="E364" s="93">
        <v>45</v>
      </c>
      <c r="F364" s="92" t="s">
        <v>726</v>
      </c>
      <c r="G364" s="92" t="s">
        <v>390</v>
      </c>
      <c r="H364" s="92" t="s">
        <v>356</v>
      </c>
      <c r="I364" s="92" t="s">
        <v>414</v>
      </c>
      <c r="J364" s="92" t="s">
        <v>727</v>
      </c>
      <c r="K364" s="147" t="s">
        <v>17</v>
      </c>
      <c r="L364" s="147" t="s">
        <v>17</v>
      </c>
      <c r="M364" s="176" t="s">
        <v>17</v>
      </c>
      <c r="N364" s="178" t="s">
        <v>17</v>
      </c>
    </row>
    <row r="365" spans="1:14" ht="24">
      <c r="A365" s="95">
        <v>2539</v>
      </c>
      <c r="B365" s="96">
        <v>40837</v>
      </c>
      <c r="C365" s="91" t="s">
        <v>728</v>
      </c>
      <c r="D365" s="92">
        <v>62</v>
      </c>
      <c r="E365" s="93">
        <f>D365/6.46</f>
        <v>9.5975232198142422</v>
      </c>
      <c r="F365" s="92" t="s">
        <v>375</v>
      </c>
      <c r="G365" s="92" t="s">
        <v>376</v>
      </c>
      <c r="H365" s="92" t="s">
        <v>393</v>
      </c>
      <c r="I365" s="92" t="s">
        <v>357</v>
      </c>
      <c r="J365" s="92" t="s">
        <v>358</v>
      </c>
      <c r="K365" s="147" t="s">
        <v>17</v>
      </c>
      <c r="L365" s="147" t="s">
        <v>17</v>
      </c>
      <c r="M365" s="176" t="s">
        <v>17</v>
      </c>
      <c r="N365" s="178" t="s">
        <v>17</v>
      </c>
    </row>
    <row r="366" spans="1:14" ht="24">
      <c r="A366" s="95">
        <v>2540</v>
      </c>
      <c r="B366" s="96">
        <v>40836</v>
      </c>
      <c r="C366" s="91" t="s">
        <v>729</v>
      </c>
      <c r="D366" s="92">
        <v>18</v>
      </c>
      <c r="E366" s="93">
        <f>D366/6.46</f>
        <v>2.7863777089783284</v>
      </c>
      <c r="F366" s="92" t="s">
        <v>375</v>
      </c>
      <c r="G366" s="92" t="s">
        <v>376</v>
      </c>
      <c r="H366" s="92" t="s">
        <v>393</v>
      </c>
      <c r="I366" s="92" t="s">
        <v>357</v>
      </c>
      <c r="J366" s="92" t="s">
        <v>358</v>
      </c>
      <c r="K366" s="147" t="s">
        <v>17</v>
      </c>
      <c r="L366" s="147" t="s">
        <v>17</v>
      </c>
      <c r="M366" s="176" t="s">
        <v>17</v>
      </c>
      <c r="N366" s="178" t="s">
        <v>17</v>
      </c>
    </row>
    <row r="367" spans="1:14" ht="36">
      <c r="A367" s="95">
        <v>2541</v>
      </c>
      <c r="B367" s="96" t="s">
        <v>256</v>
      </c>
      <c r="C367" s="91" t="s">
        <v>730</v>
      </c>
      <c r="D367" s="92">
        <v>29</v>
      </c>
      <c r="E367" s="93">
        <f>D367/6.46</f>
        <v>4.4891640866873068</v>
      </c>
      <c r="F367" s="92" t="s">
        <v>375</v>
      </c>
      <c r="G367" s="92" t="s">
        <v>376</v>
      </c>
      <c r="H367" s="92" t="s">
        <v>393</v>
      </c>
      <c r="I367" s="92" t="s">
        <v>357</v>
      </c>
      <c r="J367" s="92" t="s">
        <v>358</v>
      </c>
      <c r="K367" s="147" t="s">
        <v>17</v>
      </c>
      <c r="L367" s="147" t="s">
        <v>17</v>
      </c>
      <c r="M367" s="148" t="s">
        <v>17</v>
      </c>
      <c r="N367" s="149" t="s">
        <v>17</v>
      </c>
    </row>
    <row r="368" spans="1:14" ht="24">
      <c r="A368" s="95">
        <v>2542</v>
      </c>
      <c r="B368" s="96" t="s">
        <v>256</v>
      </c>
      <c r="C368" s="91" t="s">
        <v>731</v>
      </c>
      <c r="D368" s="92">
        <v>36</v>
      </c>
      <c r="E368" s="93">
        <f>D368/6.46</f>
        <v>5.5727554179566567</v>
      </c>
      <c r="F368" s="92" t="s">
        <v>375</v>
      </c>
      <c r="G368" s="92" t="s">
        <v>376</v>
      </c>
      <c r="H368" s="92" t="s">
        <v>393</v>
      </c>
      <c r="I368" s="92" t="s">
        <v>357</v>
      </c>
      <c r="J368" s="92" t="s">
        <v>358</v>
      </c>
      <c r="K368" s="147" t="s">
        <v>17</v>
      </c>
      <c r="L368" s="147" t="s">
        <v>17</v>
      </c>
      <c r="M368" s="176" t="s">
        <v>17</v>
      </c>
      <c r="N368" s="178" t="s">
        <v>17</v>
      </c>
    </row>
    <row r="369" spans="1:14" ht="36">
      <c r="A369" s="95">
        <v>2543</v>
      </c>
      <c r="B369" s="96" t="s">
        <v>256</v>
      </c>
      <c r="C369" s="91" t="s">
        <v>732</v>
      </c>
      <c r="D369" s="92">
        <v>24</v>
      </c>
      <c r="E369" s="93">
        <f>D369/6.46</f>
        <v>3.7151702786377707</v>
      </c>
      <c r="F369" s="92" t="s">
        <v>375</v>
      </c>
      <c r="G369" s="92" t="s">
        <v>376</v>
      </c>
      <c r="H369" s="92" t="s">
        <v>393</v>
      </c>
      <c r="I369" s="92" t="s">
        <v>357</v>
      </c>
      <c r="J369" s="92" t="s">
        <v>358</v>
      </c>
      <c r="K369" s="147" t="s">
        <v>17</v>
      </c>
      <c r="L369" s="147" t="s">
        <v>17</v>
      </c>
      <c r="M369" s="148" t="s">
        <v>17</v>
      </c>
      <c r="N369" s="149" t="s">
        <v>17</v>
      </c>
    </row>
    <row r="370" spans="1:14" ht="24">
      <c r="A370" s="95">
        <v>2544</v>
      </c>
      <c r="B370" s="96" t="s">
        <v>256</v>
      </c>
      <c r="C370" s="91" t="s">
        <v>733</v>
      </c>
      <c r="D370" s="92">
        <v>127</v>
      </c>
      <c r="E370" s="93">
        <f>D370/6.46</f>
        <v>19.659442724458206</v>
      </c>
      <c r="F370" s="92" t="s">
        <v>375</v>
      </c>
      <c r="G370" s="92" t="s">
        <v>376</v>
      </c>
      <c r="H370" s="92" t="s">
        <v>393</v>
      </c>
      <c r="I370" s="92" t="s">
        <v>357</v>
      </c>
      <c r="J370" s="92" t="s">
        <v>358</v>
      </c>
      <c r="K370" s="147" t="s">
        <v>17</v>
      </c>
      <c r="L370" s="147" t="s">
        <v>17</v>
      </c>
      <c r="M370" s="176" t="s">
        <v>17</v>
      </c>
      <c r="N370" s="178" t="s">
        <v>17</v>
      </c>
    </row>
    <row r="371" spans="1:14" ht="48">
      <c r="A371" s="95">
        <v>2545</v>
      </c>
      <c r="B371" s="96" t="s">
        <v>256</v>
      </c>
      <c r="C371" s="91" t="s">
        <v>734</v>
      </c>
      <c r="D371" s="92">
        <v>80</v>
      </c>
      <c r="E371" s="93">
        <f>D371/6.46</f>
        <v>12.383900928792571</v>
      </c>
      <c r="F371" s="92" t="s">
        <v>371</v>
      </c>
      <c r="G371" s="92" t="s">
        <v>355</v>
      </c>
      <c r="H371" s="92" t="s">
        <v>356</v>
      </c>
      <c r="I371" s="92" t="s">
        <v>414</v>
      </c>
      <c r="J371" s="92" t="s">
        <v>358</v>
      </c>
      <c r="K371" s="147" t="s">
        <v>17</v>
      </c>
      <c r="L371" s="147" t="s">
        <v>17</v>
      </c>
      <c r="M371" s="176" t="s">
        <v>17</v>
      </c>
      <c r="N371" s="178" t="s">
        <v>17</v>
      </c>
    </row>
    <row r="372" spans="1:14" ht="24">
      <c r="A372" s="95">
        <v>2546</v>
      </c>
      <c r="B372" s="96">
        <v>40840</v>
      </c>
      <c r="C372" s="91" t="s">
        <v>735</v>
      </c>
      <c r="D372" s="92">
        <v>8</v>
      </c>
      <c r="E372" s="93">
        <f>D372/6.46</f>
        <v>1.2383900928792571</v>
      </c>
      <c r="F372" s="92" t="s">
        <v>371</v>
      </c>
      <c r="G372" s="92" t="s">
        <v>355</v>
      </c>
      <c r="H372" s="92" t="s">
        <v>393</v>
      </c>
      <c r="I372" s="92" t="s">
        <v>357</v>
      </c>
      <c r="J372" s="92" t="s">
        <v>358</v>
      </c>
      <c r="K372" s="147" t="s">
        <v>17</v>
      </c>
      <c r="L372" s="147" t="s">
        <v>17</v>
      </c>
      <c r="M372" s="176" t="s">
        <v>17</v>
      </c>
      <c r="N372" s="178" t="s">
        <v>17</v>
      </c>
    </row>
    <row r="373" spans="1:14" ht="36">
      <c r="A373" s="95">
        <v>2547</v>
      </c>
      <c r="B373" s="96">
        <v>40841</v>
      </c>
      <c r="C373" s="91" t="s">
        <v>736</v>
      </c>
      <c r="D373" s="92">
        <v>4800</v>
      </c>
      <c r="E373" s="93">
        <f>D373/6.46</f>
        <v>743.03405572755423</v>
      </c>
      <c r="F373" s="92" t="s">
        <v>544</v>
      </c>
      <c r="G373" s="92" t="s">
        <v>361</v>
      </c>
      <c r="H373" s="92" t="s">
        <v>393</v>
      </c>
      <c r="I373" s="92" t="s">
        <v>357</v>
      </c>
      <c r="J373" s="92" t="s">
        <v>358</v>
      </c>
      <c r="K373" s="147" t="s">
        <v>17</v>
      </c>
      <c r="L373" s="147" t="s">
        <v>17</v>
      </c>
      <c r="M373" s="176" t="s">
        <v>17</v>
      </c>
      <c r="N373" s="178" t="s">
        <v>17</v>
      </c>
    </row>
    <row r="374" spans="1:14" ht="36">
      <c r="A374" s="95">
        <v>2548</v>
      </c>
      <c r="B374" s="96">
        <v>40841</v>
      </c>
      <c r="C374" s="91" t="s">
        <v>737</v>
      </c>
      <c r="D374" s="92">
        <v>10000</v>
      </c>
      <c r="E374" s="93">
        <f>D374/6.46</f>
        <v>1547.9876160990711</v>
      </c>
      <c r="F374" s="92" t="s">
        <v>360</v>
      </c>
      <c r="G374" s="92" t="s">
        <v>361</v>
      </c>
      <c r="H374" s="92" t="s">
        <v>393</v>
      </c>
      <c r="I374" s="92" t="s">
        <v>357</v>
      </c>
      <c r="J374" s="92" t="s">
        <v>358</v>
      </c>
      <c r="K374" s="147" t="s">
        <v>17</v>
      </c>
      <c r="L374" s="147" t="s">
        <v>17</v>
      </c>
      <c r="M374" s="148" t="s">
        <v>17</v>
      </c>
      <c r="N374" s="149" t="s">
        <v>17</v>
      </c>
    </row>
    <row r="375" spans="1:14" ht="36">
      <c r="A375" s="95">
        <v>2549</v>
      </c>
      <c r="B375" s="96">
        <v>40841</v>
      </c>
      <c r="C375" s="91" t="s">
        <v>738</v>
      </c>
      <c r="D375" s="92">
        <v>7000</v>
      </c>
      <c r="E375" s="93">
        <f>D375/6.46</f>
        <v>1083.5913312693499</v>
      </c>
      <c r="F375" s="92" t="s">
        <v>739</v>
      </c>
      <c r="G375" s="92" t="s">
        <v>361</v>
      </c>
      <c r="H375" s="92" t="s">
        <v>393</v>
      </c>
      <c r="I375" s="92" t="s">
        <v>357</v>
      </c>
      <c r="J375" s="92" t="s">
        <v>358</v>
      </c>
      <c r="K375" s="147" t="s">
        <v>17</v>
      </c>
      <c r="L375" s="147" t="s">
        <v>17</v>
      </c>
      <c r="M375" s="176" t="s">
        <v>17</v>
      </c>
      <c r="N375" s="178" t="s">
        <v>17</v>
      </c>
    </row>
    <row r="376" spans="1:14" ht="36">
      <c r="A376" s="95">
        <v>2550</v>
      </c>
      <c r="B376" s="96">
        <v>40841</v>
      </c>
      <c r="C376" s="91" t="s">
        <v>740</v>
      </c>
      <c r="D376" s="92">
        <v>2500</v>
      </c>
      <c r="E376" s="93">
        <f>D376/6.46</f>
        <v>386.99690402476779</v>
      </c>
      <c r="F376" s="92" t="s">
        <v>741</v>
      </c>
      <c r="G376" s="92" t="s">
        <v>361</v>
      </c>
      <c r="H376" s="92" t="s">
        <v>356</v>
      </c>
      <c r="I376" s="92" t="s">
        <v>357</v>
      </c>
      <c r="J376" s="92" t="s">
        <v>358</v>
      </c>
      <c r="K376" s="172" t="s">
        <v>17</v>
      </c>
      <c r="L376" s="172" t="s">
        <v>17</v>
      </c>
      <c r="M376" s="148" t="s">
        <v>17</v>
      </c>
      <c r="N376" s="149" t="s">
        <v>17</v>
      </c>
    </row>
    <row r="377" spans="1:14" ht="36">
      <c r="A377" s="95">
        <v>2551</v>
      </c>
      <c r="B377" s="96">
        <v>40841</v>
      </c>
      <c r="C377" s="91" t="s">
        <v>751</v>
      </c>
      <c r="D377" s="92">
        <v>2261</v>
      </c>
      <c r="E377" s="93">
        <f>D377/6.46</f>
        <v>350</v>
      </c>
      <c r="F377" s="92" t="s">
        <v>752</v>
      </c>
      <c r="G377" s="92" t="s">
        <v>361</v>
      </c>
      <c r="H377" s="92" t="s">
        <v>365</v>
      </c>
      <c r="I377" s="92" t="s">
        <v>357</v>
      </c>
      <c r="J377" s="92" t="s">
        <v>358</v>
      </c>
      <c r="K377" s="210"/>
      <c r="L377" s="210"/>
      <c r="M377" s="142"/>
      <c r="N377" s="142"/>
    </row>
    <row r="378" spans="1:14" ht="36">
      <c r="A378" s="95">
        <v>2552</v>
      </c>
      <c r="B378" s="96">
        <v>40658</v>
      </c>
      <c r="C378" s="91" t="s">
        <v>558</v>
      </c>
      <c r="D378" s="92">
        <v>9335</v>
      </c>
      <c r="E378" s="93">
        <f>D378/6.46</f>
        <v>1445.0464396284831</v>
      </c>
      <c r="F378" s="92" t="s">
        <v>360</v>
      </c>
      <c r="G378" s="92" t="s">
        <v>361</v>
      </c>
      <c r="H378" s="92" t="s">
        <v>393</v>
      </c>
      <c r="I378" s="92" t="s">
        <v>357</v>
      </c>
      <c r="J378" s="92" t="s">
        <v>358</v>
      </c>
      <c r="K378" s="147" t="s">
        <v>17</v>
      </c>
      <c r="L378" s="147" t="s">
        <v>17</v>
      </c>
      <c r="M378" s="147" t="s">
        <v>17</v>
      </c>
      <c r="N378" s="152" t="s">
        <v>17</v>
      </c>
    </row>
    <row r="379" spans="1:14" ht="24">
      <c r="A379" s="95">
        <v>2553</v>
      </c>
      <c r="B379" s="90">
        <v>40787</v>
      </c>
      <c r="C379" s="91" t="s">
        <v>724</v>
      </c>
      <c r="D379" s="92">
        <v>44000</v>
      </c>
      <c r="E379" s="93">
        <f>D379/6.46</f>
        <v>6811.1455108359132</v>
      </c>
      <c r="F379" s="92" t="s">
        <v>725</v>
      </c>
      <c r="G379" s="92" t="s">
        <v>437</v>
      </c>
      <c r="H379" s="92" t="s">
        <v>356</v>
      </c>
      <c r="I379" s="92" t="s">
        <v>414</v>
      </c>
      <c r="J379" s="92" t="s">
        <v>358</v>
      </c>
      <c r="K379" s="148" t="s">
        <v>17</v>
      </c>
      <c r="L379" s="148" t="s">
        <v>17</v>
      </c>
      <c r="M379" s="176" t="s">
        <v>17</v>
      </c>
      <c r="N379" s="178" t="s">
        <v>17</v>
      </c>
    </row>
    <row r="380" spans="1:14" ht="36">
      <c r="A380" s="95">
        <v>2554</v>
      </c>
      <c r="B380" s="96">
        <v>40829</v>
      </c>
      <c r="C380" s="91" t="s">
        <v>742</v>
      </c>
      <c r="D380" s="92">
        <v>286.35000000000002</v>
      </c>
      <c r="E380" s="93">
        <f>D380/6.46</f>
        <v>44.326625386996909</v>
      </c>
      <c r="F380" s="92" t="s">
        <v>501</v>
      </c>
      <c r="G380" s="92" t="s">
        <v>387</v>
      </c>
      <c r="H380" s="92" t="s">
        <v>356</v>
      </c>
      <c r="I380" s="92" t="s">
        <v>357</v>
      </c>
      <c r="J380" s="92" t="s">
        <v>358</v>
      </c>
      <c r="K380" s="147" t="s">
        <v>17</v>
      </c>
      <c r="L380" s="147" t="s">
        <v>17</v>
      </c>
      <c r="M380" s="147" t="s">
        <v>17</v>
      </c>
      <c r="N380" s="152" t="s">
        <v>17</v>
      </c>
    </row>
    <row r="381" spans="1:14" ht="24">
      <c r="A381" s="95">
        <v>2555</v>
      </c>
      <c r="B381" s="96">
        <v>40830</v>
      </c>
      <c r="C381" s="91" t="s">
        <v>743</v>
      </c>
      <c r="D381" s="92">
        <v>562.4</v>
      </c>
      <c r="E381" s="93">
        <f>D381/6.46</f>
        <v>87.058823529411768</v>
      </c>
      <c r="F381" s="92" t="s">
        <v>386</v>
      </c>
      <c r="G381" s="92" t="s">
        <v>387</v>
      </c>
      <c r="H381" s="92" t="s">
        <v>356</v>
      </c>
      <c r="I381" s="92" t="s">
        <v>357</v>
      </c>
      <c r="J381" s="92" t="s">
        <v>358</v>
      </c>
      <c r="K381" s="147" t="s">
        <v>17</v>
      </c>
      <c r="L381" s="147" t="s">
        <v>17</v>
      </c>
      <c r="M381" s="147" t="s">
        <v>17</v>
      </c>
      <c r="N381" s="152" t="s">
        <v>17</v>
      </c>
    </row>
    <row r="382" spans="1:14" ht="24">
      <c r="A382" s="95">
        <v>2556</v>
      </c>
      <c r="B382" s="96">
        <v>40841</v>
      </c>
      <c r="C382" s="91" t="s">
        <v>744</v>
      </c>
      <c r="D382" s="92">
        <v>92</v>
      </c>
      <c r="E382" s="93">
        <f>D382/6.46</f>
        <v>14.241486068111454</v>
      </c>
      <c r="F382" s="92" t="s">
        <v>699</v>
      </c>
      <c r="G382" s="92" t="s">
        <v>355</v>
      </c>
      <c r="H382" s="92" t="s">
        <v>356</v>
      </c>
      <c r="I382" s="92" t="s">
        <v>357</v>
      </c>
      <c r="J382" s="92" t="s">
        <v>358</v>
      </c>
      <c r="K382" s="147" t="s">
        <v>17</v>
      </c>
      <c r="L382" s="147" t="s">
        <v>17</v>
      </c>
      <c r="M382" s="147" t="s">
        <v>17</v>
      </c>
      <c r="N382" s="152" t="s">
        <v>17</v>
      </c>
    </row>
    <row r="383" spans="1:14" ht="24">
      <c r="A383" s="95">
        <v>2557</v>
      </c>
      <c r="B383" s="96">
        <v>40829</v>
      </c>
      <c r="C383" s="91" t="s">
        <v>745</v>
      </c>
      <c r="D383" s="92">
        <v>40</v>
      </c>
      <c r="E383" s="93">
        <f>D383/6.46</f>
        <v>6.1919504643962853</v>
      </c>
      <c r="F383" s="92" t="s">
        <v>371</v>
      </c>
      <c r="G383" s="92" t="s">
        <v>355</v>
      </c>
      <c r="H383" s="92" t="s">
        <v>356</v>
      </c>
      <c r="I383" s="92" t="s">
        <v>414</v>
      </c>
      <c r="J383" s="92" t="s">
        <v>358</v>
      </c>
      <c r="K383" s="147" t="s">
        <v>17</v>
      </c>
      <c r="L383" s="147" t="s">
        <v>17</v>
      </c>
      <c r="M383" s="147" t="s">
        <v>17</v>
      </c>
      <c r="N383" s="152" t="s">
        <v>17</v>
      </c>
    </row>
    <row r="384" spans="1:14" ht="24">
      <c r="A384" s="95">
        <v>2558</v>
      </c>
      <c r="B384" s="96">
        <v>40844</v>
      </c>
      <c r="C384" s="91" t="s">
        <v>421</v>
      </c>
      <c r="D384" s="92">
        <v>79</v>
      </c>
      <c r="E384" s="93">
        <f>D384/6.46</f>
        <v>12.229102167182663</v>
      </c>
      <c r="F384" s="92" t="s">
        <v>699</v>
      </c>
      <c r="G384" s="92" t="s">
        <v>355</v>
      </c>
      <c r="H384" s="92" t="s">
        <v>356</v>
      </c>
      <c r="I384" s="92" t="s">
        <v>357</v>
      </c>
      <c r="J384" s="92" t="s">
        <v>358</v>
      </c>
      <c r="K384" s="147" t="s">
        <v>17</v>
      </c>
      <c r="L384" s="147" t="s">
        <v>17</v>
      </c>
      <c r="M384" s="147" t="s">
        <v>17</v>
      </c>
      <c r="N384" s="152" t="s">
        <v>17</v>
      </c>
    </row>
    <row r="385" spans="1:14" ht="24">
      <c r="A385" s="95">
        <v>2559</v>
      </c>
      <c r="B385" s="96">
        <v>40844</v>
      </c>
      <c r="C385" s="91" t="s">
        <v>746</v>
      </c>
      <c r="D385" s="92">
        <v>27.9</v>
      </c>
      <c r="E385" s="93">
        <f>D385/6.46</f>
        <v>4.3188854489164088</v>
      </c>
      <c r="F385" s="92" t="s">
        <v>699</v>
      </c>
      <c r="G385" s="92" t="s">
        <v>355</v>
      </c>
      <c r="H385" s="92" t="s">
        <v>356</v>
      </c>
      <c r="I385" s="92" t="s">
        <v>414</v>
      </c>
      <c r="J385" s="92" t="s">
        <v>358</v>
      </c>
      <c r="K385" s="147" t="s">
        <v>17</v>
      </c>
      <c r="L385" s="147" t="s">
        <v>17</v>
      </c>
      <c r="M385" s="147" t="s">
        <v>17</v>
      </c>
      <c r="N385" s="152" t="s">
        <v>17</v>
      </c>
    </row>
    <row r="386" spans="1:14" ht="24">
      <c r="A386" s="95">
        <v>2560</v>
      </c>
      <c r="B386" s="96">
        <v>40849</v>
      </c>
      <c r="C386" s="91" t="s">
        <v>758</v>
      </c>
      <c r="D386" s="92">
        <v>40</v>
      </c>
      <c r="E386" s="93">
        <f>D386/6.46</f>
        <v>6.1919504643962853</v>
      </c>
      <c r="F386" s="92" t="s">
        <v>371</v>
      </c>
      <c r="G386" s="92" t="s">
        <v>355</v>
      </c>
      <c r="H386" s="92" t="s">
        <v>356</v>
      </c>
      <c r="I386" s="92" t="s">
        <v>414</v>
      </c>
      <c r="J386" s="92" t="s">
        <v>358</v>
      </c>
      <c r="K386" s="147" t="s">
        <v>17</v>
      </c>
      <c r="L386" s="147" t="s">
        <v>17</v>
      </c>
      <c r="M386" s="147" t="s">
        <v>17</v>
      </c>
      <c r="N386" s="152" t="s">
        <v>17</v>
      </c>
    </row>
    <row r="387" spans="1:14" ht="24">
      <c r="A387" s="95">
        <v>2561</v>
      </c>
      <c r="B387" s="96">
        <v>40849</v>
      </c>
      <c r="C387" s="91" t="s">
        <v>759</v>
      </c>
      <c r="D387" s="92">
        <v>7</v>
      </c>
      <c r="E387" s="93">
        <f>D387/6.46</f>
        <v>1.0835913312693499</v>
      </c>
      <c r="F387" s="92" t="s">
        <v>371</v>
      </c>
      <c r="G387" s="92" t="s">
        <v>355</v>
      </c>
      <c r="H387" s="92" t="s">
        <v>393</v>
      </c>
      <c r="I387" s="92" t="s">
        <v>357</v>
      </c>
      <c r="J387" s="92" t="s">
        <v>358</v>
      </c>
      <c r="K387" s="147" t="s">
        <v>17</v>
      </c>
      <c r="L387" s="147" t="s">
        <v>17</v>
      </c>
      <c r="M387" s="147" t="s">
        <v>17</v>
      </c>
      <c r="N387" s="152" t="s">
        <v>17</v>
      </c>
    </row>
    <row r="388" spans="1:14" ht="36">
      <c r="A388" s="95">
        <v>2562</v>
      </c>
      <c r="B388" s="96">
        <v>40850</v>
      </c>
      <c r="C388" s="91" t="s">
        <v>760</v>
      </c>
      <c r="D388" s="92">
        <v>7500</v>
      </c>
      <c r="E388" s="93">
        <f>D388/6.46</f>
        <v>1160.9907120743035</v>
      </c>
      <c r="F388" s="92" t="s">
        <v>761</v>
      </c>
      <c r="G388" s="92" t="s">
        <v>361</v>
      </c>
      <c r="H388" s="92" t="s">
        <v>393</v>
      </c>
      <c r="I388" s="92" t="s">
        <v>414</v>
      </c>
      <c r="J388" s="92" t="s">
        <v>358</v>
      </c>
      <c r="K388" s="147" t="s">
        <v>17</v>
      </c>
      <c r="L388" s="147" t="s">
        <v>17</v>
      </c>
      <c r="M388" s="147" t="s">
        <v>17</v>
      </c>
      <c r="N388" s="152" t="s">
        <v>17</v>
      </c>
    </row>
    <row r="389" spans="1:14" ht="24">
      <c r="A389" s="95">
        <v>2563</v>
      </c>
      <c r="B389" s="96">
        <v>40851</v>
      </c>
      <c r="C389" s="91" t="s">
        <v>762</v>
      </c>
      <c r="D389" s="92">
        <v>524.86</v>
      </c>
      <c r="E389" s="93">
        <f>D389/6.46</f>
        <v>81.247678018575854</v>
      </c>
      <c r="F389" s="92" t="s">
        <v>763</v>
      </c>
      <c r="G389" s="92" t="s">
        <v>355</v>
      </c>
      <c r="H389" s="92" t="s">
        <v>356</v>
      </c>
      <c r="I389" s="92" t="s">
        <v>414</v>
      </c>
      <c r="J389" s="92" t="s">
        <v>358</v>
      </c>
      <c r="K389" s="147" t="s">
        <v>17</v>
      </c>
      <c r="L389" s="147" t="s">
        <v>17</v>
      </c>
      <c r="M389" s="147" t="s">
        <v>17</v>
      </c>
      <c r="N389" s="152" t="s">
        <v>17</v>
      </c>
    </row>
    <row r="390" spans="1:14" ht="24">
      <c r="A390" s="95">
        <v>2564</v>
      </c>
      <c r="B390" s="96">
        <v>40851</v>
      </c>
      <c r="C390" s="91" t="s">
        <v>764</v>
      </c>
      <c r="D390" s="92">
        <v>360</v>
      </c>
      <c r="E390" s="93">
        <f>D390/6.46</f>
        <v>55.72755417956656</v>
      </c>
      <c r="F390" s="92" t="s">
        <v>371</v>
      </c>
      <c r="G390" s="92" t="s">
        <v>355</v>
      </c>
      <c r="H390" s="92" t="s">
        <v>356</v>
      </c>
      <c r="I390" s="92" t="s">
        <v>357</v>
      </c>
      <c r="J390" s="92" t="s">
        <v>358</v>
      </c>
      <c r="K390" s="147" t="s">
        <v>17</v>
      </c>
      <c r="L390" s="147" t="s">
        <v>17</v>
      </c>
      <c r="M390" s="147" t="s">
        <v>17</v>
      </c>
      <c r="N390" s="152" t="s">
        <v>17</v>
      </c>
    </row>
    <row r="391" spans="1:14" s="127" customFormat="1" ht="36">
      <c r="A391" s="95">
        <v>2565</v>
      </c>
      <c r="B391" s="96">
        <v>40851</v>
      </c>
      <c r="C391" s="91" t="s">
        <v>765</v>
      </c>
      <c r="D391" s="92">
        <v>28</v>
      </c>
      <c r="E391" s="93">
        <f>D391/6.46</f>
        <v>4.3343653250773997</v>
      </c>
      <c r="F391" s="92" t="s">
        <v>766</v>
      </c>
      <c r="G391" s="92" t="s">
        <v>355</v>
      </c>
      <c r="H391" s="92" t="s">
        <v>356</v>
      </c>
      <c r="I391" s="92" t="s">
        <v>357</v>
      </c>
      <c r="J391" s="92" t="s">
        <v>358</v>
      </c>
      <c r="K391" s="147" t="s">
        <v>17</v>
      </c>
      <c r="L391" s="147" t="s">
        <v>17</v>
      </c>
      <c r="M391" s="147" t="s">
        <v>17</v>
      </c>
      <c r="N391" s="152" t="s">
        <v>17</v>
      </c>
    </row>
    <row r="392" spans="1:14" ht="24">
      <c r="A392" s="95">
        <v>2566</v>
      </c>
      <c r="B392" s="96">
        <v>40862</v>
      </c>
      <c r="C392" s="91" t="s">
        <v>767</v>
      </c>
      <c r="D392" s="92">
        <v>134</v>
      </c>
      <c r="E392" s="93">
        <f>D392/6.46</f>
        <v>20.743034055727556</v>
      </c>
      <c r="F392" s="92" t="s">
        <v>371</v>
      </c>
      <c r="G392" s="168" t="s">
        <v>768</v>
      </c>
      <c r="H392" s="92" t="s">
        <v>393</v>
      </c>
      <c r="I392" s="92" t="s">
        <v>414</v>
      </c>
      <c r="J392" s="92" t="s">
        <v>358</v>
      </c>
      <c r="K392" s="147" t="s">
        <v>17</v>
      </c>
      <c r="L392" s="147" t="s">
        <v>17</v>
      </c>
      <c r="M392" s="147" t="s">
        <v>17</v>
      </c>
      <c r="N392" s="152" t="s">
        <v>17</v>
      </c>
    </row>
    <row r="393" spans="1:14" ht="24">
      <c r="A393" s="95">
        <v>2567</v>
      </c>
      <c r="B393" s="96">
        <v>40862</v>
      </c>
      <c r="C393" s="91" t="s">
        <v>769</v>
      </c>
      <c r="D393" s="92">
        <v>840</v>
      </c>
      <c r="E393" s="93">
        <f>D393/6.46</f>
        <v>130.03095975232199</v>
      </c>
      <c r="F393" s="92" t="s">
        <v>371</v>
      </c>
      <c r="G393" s="92" t="s">
        <v>355</v>
      </c>
      <c r="H393" s="92" t="s">
        <v>356</v>
      </c>
      <c r="I393" s="92" t="s">
        <v>414</v>
      </c>
      <c r="J393" s="92" t="s">
        <v>358</v>
      </c>
      <c r="K393" s="147" t="s">
        <v>17</v>
      </c>
      <c r="L393" s="147" t="s">
        <v>17</v>
      </c>
      <c r="M393" s="147" t="s">
        <v>17</v>
      </c>
      <c r="N393" s="152" t="s">
        <v>17</v>
      </c>
    </row>
    <row r="394" spans="1:14" ht="24">
      <c r="A394" s="95">
        <v>2568</v>
      </c>
      <c r="B394" s="96">
        <v>40862</v>
      </c>
      <c r="C394" s="91" t="s">
        <v>770</v>
      </c>
      <c r="D394" s="92">
        <v>3000</v>
      </c>
      <c r="E394" s="93">
        <f>D394/6.46</f>
        <v>464.39628482972137</v>
      </c>
      <c r="F394" s="92" t="s">
        <v>771</v>
      </c>
      <c r="G394" s="92" t="s">
        <v>469</v>
      </c>
      <c r="H394" s="92" t="s">
        <v>393</v>
      </c>
      <c r="I394" s="92" t="s">
        <v>414</v>
      </c>
      <c r="J394" s="92" t="s">
        <v>358</v>
      </c>
      <c r="K394" s="147" t="s">
        <v>17</v>
      </c>
      <c r="L394" s="147" t="s">
        <v>17</v>
      </c>
      <c r="M394" s="147" t="s">
        <v>17</v>
      </c>
      <c r="N394" s="152" t="s">
        <v>17</v>
      </c>
    </row>
    <row r="395" spans="1:14" s="102" customFormat="1" ht="24">
      <c r="A395" s="95">
        <v>2569</v>
      </c>
      <c r="B395" s="96">
        <v>40851</v>
      </c>
      <c r="C395" s="91" t="s">
        <v>125</v>
      </c>
      <c r="D395" s="92">
        <v>37</v>
      </c>
      <c r="E395" s="93">
        <f>D395/6.46</f>
        <v>5.7275541795665639</v>
      </c>
      <c r="F395" s="92" t="s">
        <v>375</v>
      </c>
      <c r="G395" s="92" t="s">
        <v>376</v>
      </c>
      <c r="H395" s="92" t="s">
        <v>393</v>
      </c>
      <c r="I395" s="92" t="s">
        <v>357</v>
      </c>
      <c r="J395" s="92" t="s">
        <v>358</v>
      </c>
      <c r="K395" s="147" t="s">
        <v>17</v>
      </c>
      <c r="L395" s="147" t="s">
        <v>17</v>
      </c>
      <c r="M395" s="147" t="s">
        <v>17</v>
      </c>
      <c r="N395" s="152" t="s">
        <v>17</v>
      </c>
    </row>
    <row r="396" spans="1:14" ht="24">
      <c r="A396" s="95">
        <v>2570</v>
      </c>
      <c r="B396" s="96">
        <v>40865</v>
      </c>
      <c r="C396" s="91" t="s">
        <v>772</v>
      </c>
      <c r="D396" s="92">
        <v>14400</v>
      </c>
      <c r="E396" s="93">
        <f>D396/6.46</f>
        <v>2229.1021671826625</v>
      </c>
      <c r="F396" s="92" t="s">
        <v>773</v>
      </c>
      <c r="G396" s="92" t="s">
        <v>469</v>
      </c>
      <c r="H396" s="92" t="s">
        <v>393</v>
      </c>
      <c r="I396" s="92" t="s">
        <v>414</v>
      </c>
      <c r="J396" s="92" t="s">
        <v>358</v>
      </c>
      <c r="K396" s="147" t="s">
        <v>17</v>
      </c>
      <c r="L396" s="147" t="s">
        <v>17</v>
      </c>
      <c r="M396" s="147" t="s">
        <v>17</v>
      </c>
      <c r="N396" s="152" t="s">
        <v>17</v>
      </c>
    </row>
    <row r="397" spans="1:14" ht="24">
      <c r="A397" s="95">
        <v>2571</v>
      </c>
      <c r="B397" s="96">
        <v>40865</v>
      </c>
      <c r="C397" s="91" t="s">
        <v>758</v>
      </c>
      <c r="D397" s="92">
        <v>40</v>
      </c>
      <c r="E397" s="93">
        <f>D397/6.46</f>
        <v>6.1919504643962853</v>
      </c>
      <c r="F397" s="92" t="s">
        <v>371</v>
      </c>
      <c r="G397" s="92" t="s">
        <v>355</v>
      </c>
      <c r="H397" s="92" t="s">
        <v>356</v>
      </c>
      <c r="I397" s="92" t="s">
        <v>414</v>
      </c>
      <c r="J397" s="92" t="s">
        <v>358</v>
      </c>
      <c r="K397" s="147" t="s">
        <v>17</v>
      </c>
      <c r="L397" s="147" t="s">
        <v>17</v>
      </c>
      <c r="M397" s="147" t="s">
        <v>17</v>
      </c>
      <c r="N397" s="152" t="s">
        <v>17</v>
      </c>
    </row>
    <row r="398" spans="1:14" ht="24">
      <c r="A398" s="95">
        <v>2572</v>
      </c>
      <c r="B398" s="96">
        <v>40865</v>
      </c>
      <c r="C398" s="91" t="s">
        <v>759</v>
      </c>
      <c r="D398" s="92">
        <v>20</v>
      </c>
      <c r="E398" s="93">
        <f>D398/6.46</f>
        <v>3.0959752321981426</v>
      </c>
      <c r="F398" s="92" t="s">
        <v>371</v>
      </c>
      <c r="G398" s="92" t="s">
        <v>768</v>
      </c>
      <c r="H398" s="92" t="s">
        <v>393</v>
      </c>
      <c r="I398" s="92" t="s">
        <v>414</v>
      </c>
      <c r="J398" s="92" t="s">
        <v>358</v>
      </c>
      <c r="K398" s="147" t="s">
        <v>17</v>
      </c>
      <c r="L398" s="147" t="s">
        <v>17</v>
      </c>
      <c r="M398" s="147" t="s">
        <v>17</v>
      </c>
      <c r="N398" s="152" t="s">
        <v>17</v>
      </c>
    </row>
    <row r="399" spans="1:14" ht="24">
      <c r="A399" s="95">
        <v>2573</v>
      </c>
      <c r="B399" s="96">
        <v>40865</v>
      </c>
      <c r="C399" s="91" t="s">
        <v>774</v>
      </c>
      <c r="D399" s="92">
        <v>39.9</v>
      </c>
      <c r="E399" s="93">
        <f>D399/6.46</f>
        <v>6.1764705882352935</v>
      </c>
      <c r="F399" s="92" t="s">
        <v>699</v>
      </c>
      <c r="G399" s="92" t="s">
        <v>768</v>
      </c>
      <c r="H399" s="92" t="s">
        <v>270</v>
      </c>
      <c r="I399" s="92" t="s">
        <v>414</v>
      </c>
      <c r="J399" s="92" t="s">
        <v>358</v>
      </c>
      <c r="K399" s="148" t="s">
        <v>17</v>
      </c>
      <c r="L399" s="148" t="s">
        <v>17</v>
      </c>
      <c r="M399" s="148" t="s">
        <v>17</v>
      </c>
      <c r="N399" s="149" t="s">
        <v>17</v>
      </c>
    </row>
    <row r="400" spans="1:14" ht="24">
      <c r="A400" s="95">
        <v>2574</v>
      </c>
      <c r="B400" s="96">
        <v>40854</v>
      </c>
      <c r="C400" s="91" t="s">
        <v>775</v>
      </c>
      <c r="D400" s="92">
        <v>70</v>
      </c>
      <c r="E400" s="93">
        <f>D400/6.46</f>
        <v>10.835913312693499</v>
      </c>
      <c r="F400" s="92" t="s">
        <v>375</v>
      </c>
      <c r="G400" s="92" t="s">
        <v>376</v>
      </c>
      <c r="H400" s="92" t="s">
        <v>373</v>
      </c>
      <c r="I400" s="92" t="s">
        <v>357</v>
      </c>
      <c r="J400" s="92" t="s">
        <v>358</v>
      </c>
      <c r="K400" s="147" t="s">
        <v>17</v>
      </c>
      <c r="L400" s="147" t="s">
        <v>17</v>
      </c>
      <c r="M400" s="147" t="s">
        <v>17</v>
      </c>
      <c r="N400" s="152" t="s">
        <v>17</v>
      </c>
    </row>
    <row r="401" spans="1:14" ht="36">
      <c r="A401" s="95">
        <v>2575</v>
      </c>
      <c r="B401" s="96">
        <v>40865</v>
      </c>
      <c r="C401" s="91" t="s">
        <v>776</v>
      </c>
      <c r="D401" s="92">
        <v>42</v>
      </c>
      <c r="E401" s="93">
        <f>D401/6.46</f>
        <v>6.5015479876160995</v>
      </c>
      <c r="F401" s="92" t="s">
        <v>375</v>
      </c>
      <c r="G401" s="92" t="s">
        <v>376</v>
      </c>
      <c r="H401" s="92" t="s">
        <v>373</v>
      </c>
      <c r="I401" s="92" t="s">
        <v>357</v>
      </c>
      <c r="J401" s="92" t="s">
        <v>358</v>
      </c>
      <c r="K401" s="147" t="s">
        <v>17</v>
      </c>
      <c r="L401" s="147" t="s">
        <v>17</v>
      </c>
      <c r="M401" s="147" t="s">
        <v>17</v>
      </c>
      <c r="N401" s="152" t="s">
        <v>17</v>
      </c>
    </row>
    <row r="402" spans="1:14" s="102" customFormat="1" ht="24">
      <c r="A402" s="95">
        <v>2576</v>
      </c>
      <c r="B402" s="96">
        <v>40861</v>
      </c>
      <c r="C402" s="91" t="s">
        <v>407</v>
      </c>
      <c r="D402" s="92">
        <v>26</v>
      </c>
      <c r="E402" s="93">
        <f>D402/6.46</f>
        <v>4.0247678018575854</v>
      </c>
      <c r="F402" s="92" t="s">
        <v>375</v>
      </c>
      <c r="G402" s="92" t="s">
        <v>376</v>
      </c>
      <c r="H402" s="92" t="s">
        <v>393</v>
      </c>
      <c r="I402" s="92" t="s">
        <v>357</v>
      </c>
      <c r="J402" s="92" t="s">
        <v>358</v>
      </c>
      <c r="K402" s="147" t="s">
        <v>17</v>
      </c>
      <c r="L402" s="147" t="s">
        <v>17</v>
      </c>
      <c r="M402" s="147" t="s">
        <v>17</v>
      </c>
      <c r="N402" s="152" t="s">
        <v>17</v>
      </c>
    </row>
    <row r="403" spans="1:14" s="102" customFormat="1" ht="24">
      <c r="A403" s="95">
        <v>2577</v>
      </c>
      <c r="B403" s="96">
        <v>40863</v>
      </c>
      <c r="C403" s="91" t="s">
        <v>407</v>
      </c>
      <c r="D403" s="92">
        <v>13</v>
      </c>
      <c r="E403" s="93">
        <f>D403/6.46</f>
        <v>2.0123839009287927</v>
      </c>
      <c r="F403" s="92" t="s">
        <v>375</v>
      </c>
      <c r="G403" s="92" t="s">
        <v>376</v>
      </c>
      <c r="H403" s="92" t="s">
        <v>393</v>
      </c>
      <c r="I403" s="92" t="s">
        <v>357</v>
      </c>
      <c r="J403" s="92" t="s">
        <v>358</v>
      </c>
      <c r="K403" s="147" t="s">
        <v>17</v>
      </c>
      <c r="L403" s="147" t="s">
        <v>17</v>
      </c>
      <c r="M403" s="147" t="s">
        <v>17</v>
      </c>
      <c r="N403" s="152" t="s">
        <v>17</v>
      </c>
    </row>
    <row r="404" spans="1:14" ht="24">
      <c r="A404" s="95">
        <v>2578</v>
      </c>
      <c r="B404" s="96">
        <v>40868</v>
      </c>
      <c r="C404" s="91" t="s">
        <v>777</v>
      </c>
      <c r="D404" s="92">
        <v>34</v>
      </c>
      <c r="E404" s="93">
        <f>D404/6.46</f>
        <v>5.2631578947368425</v>
      </c>
      <c r="F404" s="92" t="s">
        <v>375</v>
      </c>
      <c r="G404" s="92" t="s">
        <v>376</v>
      </c>
      <c r="H404" s="92" t="s">
        <v>373</v>
      </c>
      <c r="I404" s="92" t="s">
        <v>357</v>
      </c>
      <c r="J404" s="92" t="s">
        <v>358</v>
      </c>
      <c r="K404" s="148" t="s">
        <v>17</v>
      </c>
      <c r="L404" s="148" t="s">
        <v>17</v>
      </c>
      <c r="M404" s="148" t="s">
        <v>17</v>
      </c>
      <c r="N404" s="149" t="s">
        <v>17</v>
      </c>
    </row>
    <row r="405" spans="1:14" ht="24">
      <c r="A405" s="95">
        <v>2579</v>
      </c>
      <c r="B405" s="153">
        <v>40827</v>
      </c>
      <c r="C405" s="154" t="s">
        <v>750</v>
      </c>
      <c r="D405" s="155">
        <v>91</v>
      </c>
      <c r="E405" s="156">
        <f>D405/6.46</f>
        <v>14.086687306501547</v>
      </c>
      <c r="F405" s="155" t="s">
        <v>375</v>
      </c>
      <c r="G405" s="155" t="s">
        <v>376</v>
      </c>
      <c r="H405" s="155" t="s">
        <v>393</v>
      </c>
      <c r="I405" s="155" t="s">
        <v>357</v>
      </c>
      <c r="J405" s="155" t="s">
        <v>358</v>
      </c>
      <c r="K405" s="157" t="s">
        <v>17</v>
      </c>
      <c r="L405" s="157" t="s">
        <v>17</v>
      </c>
      <c r="M405" s="157" t="s">
        <v>17</v>
      </c>
      <c r="N405" s="158" t="s">
        <v>17</v>
      </c>
    </row>
    <row r="406" spans="1:14" ht="24">
      <c r="A406" s="95">
        <v>2580</v>
      </c>
      <c r="B406" s="96">
        <v>40848</v>
      </c>
      <c r="C406" s="91" t="s">
        <v>753</v>
      </c>
      <c r="D406" s="92">
        <v>34</v>
      </c>
      <c r="E406" s="93">
        <f>D406/6.46</f>
        <v>5.2631578947368425</v>
      </c>
      <c r="F406" s="92" t="s">
        <v>375</v>
      </c>
      <c r="G406" s="92" t="s">
        <v>376</v>
      </c>
      <c r="H406" s="92" t="s">
        <v>373</v>
      </c>
      <c r="I406" s="92" t="s">
        <v>357</v>
      </c>
      <c r="J406" s="92" t="s">
        <v>358</v>
      </c>
      <c r="K406" s="147" t="s">
        <v>17</v>
      </c>
      <c r="L406" s="147" t="s">
        <v>17</v>
      </c>
      <c r="M406" s="147" t="s">
        <v>17</v>
      </c>
      <c r="N406" s="152" t="s">
        <v>17</v>
      </c>
    </row>
    <row r="407" spans="1:14" ht="36">
      <c r="A407" s="95">
        <v>2581</v>
      </c>
      <c r="B407" s="96">
        <v>40858</v>
      </c>
      <c r="C407" s="91" t="s">
        <v>754</v>
      </c>
      <c r="D407" s="92">
        <v>57</v>
      </c>
      <c r="E407" s="93">
        <f>D407/6.46</f>
        <v>8.8235294117647065</v>
      </c>
      <c r="F407" s="92" t="s">
        <v>375</v>
      </c>
      <c r="G407" s="92" t="s">
        <v>376</v>
      </c>
      <c r="H407" s="92" t="s">
        <v>393</v>
      </c>
      <c r="I407" s="92" t="s">
        <v>357</v>
      </c>
      <c r="J407" s="92" t="s">
        <v>358</v>
      </c>
      <c r="K407" s="147" t="s">
        <v>17</v>
      </c>
      <c r="L407" s="147" t="s">
        <v>17</v>
      </c>
      <c r="M407" s="147" t="s">
        <v>17</v>
      </c>
      <c r="N407" s="152" t="s">
        <v>17</v>
      </c>
    </row>
    <row r="408" spans="1:14" ht="24">
      <c r="A408" s="95">
        <v>2582</v>
      </c>
      <c r="B408" s="153">
        <v>40838</v>
      </c>
      <c r="C408" s="154" t="s">
        <v>747</v>
      </c>
      <c r="D408" s="155">
        <v>22</v>
      </c>
      <c r="E408" s="156">
        <f>D408/6.46</f>
        <v>3.4055727554179565</v>
      </c>
      <c r="F408" s="155" t="s">
        <v>375</v>
      </c>
      <c r="G408" s="155" t="s">
        <v>376</v>
      </c>
      <c r="H408" s="155" t="s">
        <v>373</v>
      </c>
      <c r="I408" s="155" t="s">
        <v>357</v>
      </c>
      <c r="J408" s="155" t="s">
        <v>358</v>
      </c>
      <c r="K408" s="157" t="s">
        <v>17</v>
      </c>
      <c r="L408" s="157" t="s">
        <v>17</v>
      </c>
      <c r="M408" s="157" t="s">
        <v>17</v>
      </c>
      <c r="N408" s="158" t="s">
        <v>17</v>
      </c>
    </row>
    <row r="409" spans="1:14" ht="24">
      <c r="A409" s="95">
        <v>2583</v>
      </c>
      <c r="B409" s="153">
        <v>40839</v>
      </c>
      <c r="C409" s="154" t="s">
        <v>748</v>
      </c>
      <c r="D409" s="155">
        <v>27</v>
      </c>
      <c r="E409" s="156">
        <f>D409/6.46</f>
        <v>4.1795665634674926</v>
      </c>
      <c r="F409" s="155" t="s">
        <v>375</v>
      </c>
      <c r="G409" s="155" t="s">
        <v>376</v>
      </c>
      <c r="H409" s="155" t="s">
        <v>373</v>
      </c>
      <c r="I409" s="155" t="s">
        <v>357</v>
      </c>
      <c r="J409" s="155" t="s">
        <v>358</v>
      </c>
      <c r="K409" s="157" t="s">
        <v>17</v>
      </c>
      <c r="L409" s="157" t="s">
        <v>17</v>
      </c>
      <c r="M409" s="157" t="s">
        <v>17</v>
      </c>
      <c r="N409" s="158" t="s">
        <v>17</v>
      </c>
    </row>
    <row r="410" spans="1:14" ht="36">
      <c r="A410" s="95">
        <v>2584</v>
      </c>
      <c r="B410" s="153">
        <v>40835</v>
      </c>
      <c r="C410" s="154" t="s">
        <v>749</v>
      </c>
      <c r="D410" s="155">
        <v>19</v>
      </c>
      <c r="E410" s="156">
        <f>D410/6.46</f>
        <v>2.9411764705882355</v>
      </c>
      <c r="F410" s="155" t="s">
        <v>375</v>
      </c>
      <c r="G410" s="155" t="s">
        <v>376</v>
      </c>
      <c r="H410" s="155" t="s">
        <v>393</v>
      </c>
      <c r="I410" s="155" t="s">
        <v>357</v>
      </c>
      <c r="J410" s="155" t="s">
        <v>358</v>
      </c>
      <c r="K410" s="201" t="s">
        <v>17</v>
      </c>
      <c r="L410" s="201" t="s">
        <v>17</v>
      </c>
      <c r="M410" s="201" t="s">
        <v>17</v>
      </c>
      <c r="N410" s="208" t="s">
        <v>17</v>
      </c>
    </row>
    <row r="411" spans="1:14" s="102" customFormat="1" ht="24">
      <c r="A411" s="95">
        <v>2585</v>
      </c>
      <c r="B411" s="96">
        <v>40864</v>
      </c>
      <c r="C411" s="91" t="s">
        <v>407</v>
      </c>
      <c r="D411" s="92">
        <v>12</v>
      </c>
      <c r="E411" s="93">
        <f>D411/6.46</f>
        <v>1.8575851393188854</v>
      </c>
      <c r="F411" s="92" t="s">
        <v>375</v>
      </c>
      <c r="G411" s="92" t="s">
        <v>376</v>
      </c>
      <c r="H411" s="92" t="s">
        <v>393</v>
      </c>
      <c r="I411" s="92" t="s">
        <v>357</v>
      </c>
      <c r="J411" s="92" t="s">
        <v>358</v>
      </c>
      <c r="K411" s="147" t="s">
        <v>17</v>
      </c>
      <c r="L411" s="147" t="s">
        <v>17</v>
      </c>
      <c r="M411" s="147" t="s">
        <v>17</v>
      </c>
      <c r="N411" s="152" t="s">
        <v>17</v>
      </c>
    </row>
    <row r="412" spans="1:14" ht="36">
      <c r="A412" s="95">
        <v>2586</v>
      </c>
      <c r="B412" s="96">
        <v>40857</v>
      </c>
      <c r="C412" s="91" t="s">
        <v>755</v>
      </c>
      <c r="D412" s="92">
        <v>67</v>
      </c>
      <c r="E412" s="93">
        <f>D412/6.46</f>
        <v>10.371517027863778</v>
      </c>
      <c r="F412" s="92" t="s">
        <v>375</v>
      </c>
      <c r="G412" s="92" t="s">
        <v>376</v>
      </c>
      <c r="H412" s="92" t="s">
        <v>393</v>
      </c>
      <c r="I412" s="92" t="s">
        <v>357</v>
      </c>
      <c r="J412" s="92" t="s">
        <v>358</v>
      </c>
      <c r="K412" s="147" t="s">
        <v>17</v>
      </c>
      <c r="L412" s="147" t="s">
        <v>17</v>
      </c>
      <c r="M412" s="147" t="s">
        <v>17</v>
      </c>
      <c r="N412" s="152" t="s">
        <v>17</v>
      </c>
    </row>
    <row r="413" spans="1:14" s="102" customFormat="1" ht="24">
      <c r="A413" s="95">
        <v>2587</v>
      </c>
      <c r="B413" s="96">
        <v>40849</v>
      </c>
      <c r="C413" s="91" t="s">
        <v>756</v>
      </c>
      <c r="D413" s="92">
        <v>18</v>
      </c>
      <c r="E413" s="93">
        <f>D413/6.46</f>
        <v>2.7863777089783284</v>
      </c>
      <c r="F413" s="92" t="s">
        <v>375</v>
      </c>
      <c r="G413" s="92" t="s">
        <v>376</v>
      </c>
      <c r="H413" s="92" t="s">
        <v>393</v>
      </c>
      <c r="I413" s="92" t="s">
        <v>357</v>
      </c>
      <c r="J413" s="92" t="s">
        <v>358</v>
      </c>
      <c r="K413" s="147" t="s">
        <v>17</v>
      </c>
      <c r="L413" s="147" t="s">
        <v>17</v>
      </c>
      <c r="M413" s="147" t="s">
        <v>17</v>
      </c>
      <c r="N413" s="152" t="s">
        <v>17</v>
      </c>
    </row>
    <row r="414" spans="1:14" s="102" customFormat="1" ht="24">
      <c r="A414" s="95">
        <v>2588</v>
      </c>
      <c r="B414" s="96">
        <v>40844</v>
      </c>
      <c r="C414" s="91" t="s">
        <v>907</v>
      </c>
      <c r="D414" s="92">
        <v>11</v>
      </c>
      <c r="E414" s="93">
        <f>D414/6.46</f>
        <v>1.7027863777089782</v>
      </c>
      <c r="F414" s="92" t="s">
        <v>375</v>
      </c>
      <c r="G414" s="92" t="s">
        <v>376</v>
      </c>
      <c r="H414" s="92" t="s">
        <v>393</v>
      </c>
      <c r="I414" s="92" t="s">
        <v>357</v>
      </c>
      <c r="J414" s="92" t="s">
        <v>358</v>
      </c>
      <c r="K414" s="175"/>
      <c r="L414" s="175"/>
      <c r="M414" s="169"/>
      <c r="N414" s="169"/>
    </row>
    <row r="415" spans="1:14" s="102" customFormat="1" ht="24">
      <c r="A415" s="95">
        <v>2589</v>
      </c>
      <c r="B415" s="96">
        <v>40853</v>
      </c>
      <c r="C415" s="91" t="s">
        <v>756</v>
      </c>
      <c r="D415" s="92">
        <v>20</v>
      </c>
      <c r="E415" s="93">
        <f>D415/6.46</f>
        <v>3.0959752321981426</v>
      </c>
      <c r="F415" s="92" t="s">
        <v>375</v>
      </c>
      <c r="G415" s="92" t="s">
        <v>376</v>
      </c>
      <c r="H415" s="92" t="s">
        <v>393</v>
      </c>
      <c r="I415" s="92" t="s">
        <v>357</v>
      </c>
      <c r="J415" s="92" t="s">
        <v>358</v>
      </c>
      <c r="K415" s="147" t="s">
        <v>17</v>
      </c>
      <c r="L415" s="147" t="s">
        <v>17</v>
      </c>
      <c r="M415" s="147" t="s">
        <v>17</v>
      </c>
      <c r="N415" s="152" t="s">
        <v>17</v>
      </c>
    </row>
    <row r="416" spans="1:14" s="102" customFormat="1" ht="24">
      <c r="A416" s="95">
        <v>2590</v>
      </c>
      <c r="B416" s="96">
        <v>40860</v>
      </c>
      <c r="C416" s="91" t="s">
        <v>407</v>
      </c>
      <c r="D416" s="92">
        <v>27</v>
      </c>
      <c r="E416" s="93">
        <f>D416/6.46</f>
        <v>4.1795665634674926</v>
      </c>
      <c r="F416" s="92" t="s">
        <v>375</v>
      </c>
      <c r="G416" s="92" t="s">
        <v>376</v>
      </c>
      <c r="H416" s="92" t="s">
        <v>393</v>
      </c>
      <c r="I416" s="92" t="s">
        <v>357</v>
      </c>
      <c r="J416" s="92" t="s">
        <v>358</v>
      </c>
      <c r="K416" s="147" t="s">
        <v>17</v>
      </c>
      <c r="L416" s="147" t="s">
        <v>17</v>
      </c>
      <c r="M416" s="147" t="s">
        <v>17</v>
      </c>
      <c r="N416" s="152" t="s">
        <v>17</v>
      </c>
    </row>
    <row r="417" spans="1:14" ht="24">
      <c r="A417" s="95">
        <v>2591</v>
      </c>
      <c r="B417" s="96">
        <v>40868</v>
      </c>
      <c r="C417" s="91" t="s">
        <v>778</v>
      </c>
      <c r="D417" s="92">
        <v>610</v>
      </c>
      <c r="E417" s="93">
        <f>D417/6.46</f>
        <v>94.427244582043343</v>
      </c>
      <c r="F417" s="92" t="s">
        <v>371</v>
      </c>
      <c r="G417" s="165" t="s">
        <v>779</v>
      </c>
      <c r="H417" s="92" t="s">
        <v>411</v>
      </c>
      <c r="I417" s="92" t="s">
        <v>414</v>
      </c>
      <c r="J417" s="92" t="s">
        <v>358</v>
      </c>
      <c r="K417" s="147" t="s">
        <v>17</v>
      </c>
      <c r="L417" s="147" t="s">
        <v>17</v>
      </c>
      <c r="M417" s="147" t="s">
        <v>17</v>
      </c>
      <c r="N417" s="152" t="s">
        <v>17</v>
      </c>
    </row>
    <row r="418" spans="1:14" ht="24">
      <c r="A418" s="95">
        <v>2592</v>
      </c>
      <c r="B418" s="96">
        <v>40868</v>
      </c>
      <c r="C418" s="91" t="s">
        <v>758</v>
      </c>
      <c r="D418" s="92">
        <v>80</v>
      </c>
      <c r="E418" s="93">
        <f>D418/6.46</f>
        <v>12.383900928792571</v>
      </c>
      <c r="F418" s="92" t="s">
        <v>371</v>
      </c>
      <c r="G418" s="92" t="s">
        <v>355</v>
      </c>
      <c r="H418" s="92" t="s">
        <v>411</v>
      </c>
      <c r="I418" s="92" t="s">
        <v>414</v>
      </c>
      <c r="J418" s="92" t="s">
        <v>358</v>
      </c>
      <c r="K418" s="147" t="s">
        <v>17</v>
      </c>
      <c r="L418" s="147" t="s">
        <v>17</v>
      </c>
      <c r="M418" s="147" t="s">
        <v>17</v>
      </c>
      <c r="N418" s="152" t="s">
        <v>17</v>
      </c>
    </row>
    <row r="419" spans="1:14" ht="24">
      <c r="A419" s="95">
        <v>2593</v>
      </c>
      <c r="B419" s="96">
        <v>40875</v>
      </c>
      <c r="C419" s="91" t="s">
        <v>780</v>
      </c>
      <c r="D419" s="92">
        <v>29</v>
      </c>
      <c r="E419" s="93">
        <f>D419/6.46</f>
        <v>4.4891640866873068</v>
      </c>
      <c r="F419" s="92" t="s">
        <v>371</v>
      </c>
      <c r="G419" s="92" t="s">
        <v>768</v>
      </c>
      <c r="H419" s="92" t="s">
        <v>393</v>
      </c>
      <c r="I419" s="92" t="s">
        <v>414</v>
      </c>
      <c r="J419" s="92" t="s">
        <v>358</v>
      </c>
      <c r="K419" s="147" t="s">
        <v>17</v>
      </c>
      <c r="L419" s="147" t="s">
        <v>17</v>
      </c>
      <c r="M419" s="147" t="s">
        <v>17</v>
      </c>
      <c r="N419" s="152" t="s">
        <v>17</v>
      </c>
    </row>
    <row r="420" spans="1:14" ht="24">
      <c r="A420" s="95">
        <v>2594</v>
      </c>
      <c r="B420" s="96">
        <v>40875</v>
      </c>
      <c r="C420" s="91" t="s">
        <v>781</v>
      </c>
      <c r="D420" s="92">
        <v>18</v>
      </c>
      <c r="E420" s="93">
        <f>D420/6.46</f>
        <v>2.7863777089783284</v>
      </c>
      <c r="F420" s="92" t="s">
        <v>371</v>
      </c>
      <c r="G420" s="92" t="s">
        <v>437</v>
      </c>
      <c r="H420" s="92" t="s">
        <v>356</v>
      </c>
      <c r="I420" s="92" t="s">
        <v>414</v>
      </c>
      <c r="J420" s="92" t="s">
        <v>358</v>
      </c>
      <c r="K420" s="147" t="s">
        <v>17</v>
      </c>
      <c r="L420" s="147" t="s">
        <v>17</v>
      </c>
      <c r="M420" s="147" t="s">
        <v>17</v>
      </c>
      <c r="N420" s="152" t="s">
        <v>17</v>
      </c>
    </row>
    <row r="421" spans="1:14" ht="36">
      <c r="A421" s="95">
        <v>2595</v>
      </c>
      <c r="B421" s="96">
        <v>40875</v>
      </c>
      <c r="C421" s="91" t="s">
        <v>782</v>
      </c>
      <c r="D421" s="92">
        <v>10000</v>
      </c>
      <c r="E421" s="93">
        <f>D421/6.46</f>
        <v>1547.9876160990711</v>
      </c>
      <c r="F421" s="92" t="s">
        <v>360</v>
      </c>
      <c r="G421" s="92" t="s">
        <v>361</v>
      </c>
      <c r="H421" s="92" t="s">
        <v>393</v>
      </c>
      <c r="I421" s="92" t="s">
        <v>357</v>
      </c>
      <c r="J421" s="92" t="s">
        <v>358</v>
      </c>
      <c r="K421" s="147" t="s">
        <v>17</v>
      </c>
      <c r="L421" s="147" t="s">
        <v>17</v>
      </c>
      <c r="M421" s="147" t="s">
        <v>17</v>
      </c>
      <c r="N421" s="152" t="s">
        <v>17</v>
      </c>
    </row>
    <row r="422" spans="1:14" ht="36">
      <c r="A422" s="95">
        <v>2596</v>
      </c>
      <c r="B422" s="96">
        <v>40875</v>
      </c>
      <c r="C422" s="91" t="s">
        <v>783</v>
      </c>
      <c r="D422" s="92">
        <v>7000</v>
      </c>
      <c r="E422" s="93">
        <f>D422/6.46</f>
        <v>1083.5913312693499</v>
      </c>
      <c r="F422" s="92" t="s">
        <v>784</v>
      </c>
      <c r="G422" s="92" t="s">
        <v>361</v>
      </c>
      <c r="H422" s="92" t="s">
        <v>393</v>
      </c>
      <c r="I422" s="92" t="s">
        <v>357</v>
      </c>
      <c r="J422" s="92" t="s">
        <v>358</v>
      </c>
      <c r="K422" s="147" t="s">
        <v>17</v>
      </c>
      <c r="L422" s="147" t="s">
        <v>17</v>
      </c>
      <c r="M422" s="147" t="s">
        <v>17</v>
      </c>
      <c r="N422" s="152" t="s">
        <v>17</v>
      </c>
    </row>
    <row r="423" spans="1:14" ht="36">
      <c r="A423" s="95">
        <v>2597</v>
      </c>
      <c r="B423" s="96">
        <v>40875</v>
      </c>
      <c r="C423" s="91" t="s">
        <v>785</v>
      </c>
      <c r="D423" s="92">
        <v>5000</v>
      </c>
      <c r="E423" s="93">
        <f>D423/6.46</f>
        <v>773.99380804953557</v>
      </c>
      <c r="F423" s="92" t="s">
        <v>786</v>
      </c>
      <c r="G423" s="92" t="s">
        <v>361</v>
      </c>
      <c r="H423" s="92" t="s">
        <v>393</v>
      </c>
      <c r="I423" s="92" t="s">
        <v>357</v>
      </c>
      <c r="J423" s="92" t="s">
        <v>358</v>
      </c>
      <c r="K423" s="147" t="s">
        <v>17</v>
      </c>
      <c r="L423" s="147" t="s">
        <v>17</v>
      </c>
      <c r="M423" s="147" t="s">
        <v>17</v>
      </c>
      <c r="N423" s="152" t="s">
        <v>17</v>
      </c>
    </row>
    <row r="424" spans="1:14" ht="36">
      <c r="A424" s="95">
        <v>2598</v>
      </c>
      <c r="B424" s="96">
        <v>40875</v>
      </c>
      <c r="C424" s="91" t="s">
        <v>787</v>
      </c>
      <c r="D424" s="92">
        <v>3000</v>
      </c>
      <c r="E424" s="93">
        <f>D424/6.46</f>
        <v>464.39628482972137</v>
      </c>
      <c r="F424" s="92" t="s">
        <v>686</v>
      </c>
      <c r="G424" s="92" t="s">
        <v>361</v>
      </c>
      <c r="H424" s="92" t="s">
        <v>365</v>
      </c>
      <c r="I424" s="92" t="s">
        <v>357</v>
      </c>
      <c r="J424" s="92" t="s">
        <v>358</v>
      </c>
      <c r="K424" s="147" t="s">
        <v>17</v>
      </c>
      <c r="L424" s="147" t="s">
        <v>17</v>
      </c>
      <c r="M424" s="147" t="s">
        <v>17</v>
      </c>
      <c r="N424" s="152" t="s">
        <v>17</v>
      </c>
    </row>
    <row r="425" spans="1:14" ht="36">
      <c r="A425" s="95">
        <v>2599</v>
      </c>
      <c r="B425" s="96">
        <v>40875</v>
      </c>
      <c r="C425" s="91" t="s">
        <v>788</v>
      </c>
      <c r="D425" s="92">
        <v>2181</v>
      </c>
      <c r="E425" s="93">
        <f>D425/6.46</f>
        <v>337.61609907120743</v>
      </c>
      <c r="F425" s="92" t="s">
        <v>721</v>
      </c>
      <c r="G425" s="92" t="s">
        <v>361</v>
      </c>
      <c r="H425" s="92" t="s">
        <v>356</v>
      </c>
      <c r="I425" s="92" t="s">
        <v>357</v>
      </c>
      <c r="J425" s="92" t="s">
        <v>358</v>
      </c>
      <c r="K425" s="147" t="s">
        <v>17</v>
      </c>
      <c r="L425" s="147" t="s">
        <v>17</v>
      </c>
      <c r="M425" s="147" t="s">
        <v>17</v>
      </c>
      <c r="N425" s="152" t="s">
        <v>17</v>
      </c>
    </row>
    <row r="426" spans="1:14" ht="36">
      <c r="A426" s="95">
        <v>2600</v>
      </c>
      <c r="B426" s="96">
        <v>40875</v>
      </c>
      <c r="C426" s="91" t="s">
        <v>789</v>
      </c>
      <c r="D426" s="92">
        <v>2064</v>
      </c>
      <c r="E426" s="93">
        <f>D426/6.46</f>
        <v>319.50464396284832</v>
      </c>
      <c r="F426" s="92" t="s">
        <v>790</v>
      </c>
      <c r="G426" s="92" t="s">
        <v>361</v>
      </c>
      <c r="H426" s="92" t="s">
        <v>373</v>
      </c>
      <c r="I426" s="92" t="s">
        <v>414</v>
      </c>
      <c r="J426" s="92" t="s">
        <v>358</v>
      </c>
      <c r="K426" s="147" t="s">
        <v>17</v>
      </c>
      <c r="L426" s="147" t="s">
        <v>17</v>
      </c>
      <c r="M426" s="147" t="s">
        <v>17</v>
      </c>
      <c r="N426" s="152" t="s">
        <v>17</v>
      </c>
    </row>
    <row r="427" spans="1:14">
      <c r="A427" s="95">
        <v>2601</v>
      </c>
      <c r="B427" s="96">
        <v>40875</v>
      </c>
      <c r="C427" s="91" t="s">
        <v>791</v>
      </c>
      <c r="D427" s="92">
        <v>1388</v>
      </c>
      <c r="E427" s="93">
        <f>D427/6.46</f>
        <v>214.86068111455108</v>
      </c>
      <c r="F427" s="92" t="s">
        <v>792</v>
      </c>
      <c r="G427" s="92" t="s">
        <v>540</v>
      </c>
      <c r="H427" s="92" t="s">
        <v>393</v>
      </c>
      <c r="I427" s="92" t="s">
        <v>414</v>
      </c>
      <c r="J427" s="92" t="s">
        <v>358</v>
      </c>
      <c r="K427" s="147" t="s">
        <v>17</v>
      </c>
      <c r="L427" s="147" t="s">
        <v>17</v>
      </c>
      <c r="M427" s="147" t="s">
        <v>17</v>
      </c>
      <c r="N427" s="152" t="s">
        <v>17</v>
      </c>
    </row>
    <row r="428" spans="1:14" ht="24">
      <c r="A428" s="95">
        <v>2602</v>
      </c>
      <c r="B428" s="96">
        <v>40875</v>
      </c>
      <c r="C428" s="91" t="s">
        <v>793</v>
      </c>
      <c r="D428" s="92">
        <v>20</v>
      </c>
      <c r="E428" s="93">
        <f>D428/6.46</f>
        <v>3.0959752321981426</v>
      </c>
      <c r="F428" s="92" t="s">
        <v>375</v>
      </c>
      <c r="G428" s="92" t="s">
        <v>376</v>
      </c>
      <c r="H428" s="92" t="s">
        <v>393</v>
      </c>
      <c r="I428" s="92" t="s">
        <v>414</v>
      </c>
      <c r="J428" s="92" t="s">
        <v>358</v>
      </c>
      <c r="K428" s="147" t="s">
        <v>17</v>
      </c>
      <c r="L428" s="147" t="s">
        <v>17</v>
      </c>
      <c r="M428" s="147" t="s">
        <v>17</v>
      </c>
      <c r="N428" s="152" t="s">
        <v>17</v>
      </c>
    </row>
    <row r="429" spans="1:14" ht="24">
      <c r="A429" s="95">
        <v>2603</v>
      </c>
      <c r="B429" s="96">
        <v>40875</v>
      </c>
      <c r="C429" s="91" t="s">
        <v>758</v>
      </c>
      <c r="D429" s="92">
        <v>80</v>
      </c>
      <c r="E429" s="93">
        <f>D429/6.46</f>
        <v>12.383900928792571</v>
      </c>
      <c r="F429" s="92" t="s">
        <v>371</v>
      </c>
      <c r="G429" s="92" t="s">
        <v>355</v>
      </c>
      <c r="H429" s="92" t="s">
        <v>100</v>
      </c>
      <c r="I429" s="92" t="s">
        <v>414</v>
      </c>
      <c r="J429" s="92" t="s">
        <v>358</v>
      </c>
      <c r="K429" s="147" t="s">
        <v>17</v>
      </c>
      <c r="L429" s="147" t="s">
        <v>17</v>
      </c>
      <c r="M429" s="147" t="s">
        <v>17</v>
      </c>
      <c r="N429" s="152" t="s">
        <v>17</v>
      </c>
    </row>
    <row r="430" spans="1:14" ht="24">
      <c r="A430" s="95">
        <v>2604</v>
      </c>
      <c r="B430" s="96">
        <v>40875</v>
      </c>
      <c r="C430" s="91" t="s">
        <v>794</v>
      </c>
      <c r="D430" s="92">
        <v>774.24</v>
      </c>
      <c r="E430" s="93">
        <f>D430/6.46</f>
        <v>119.85139318885449</v>
      </c>
      <c r="F430" s="92" t="s">
        <v>442</v>
      </c>
      <c r="G430" s="92" t="s">
        <v>382</v>
      </c>
      <c r="H430" s="92" t="s">
        <v>393</v>
      </c>
      <c r="I430" s="92" t="s">
        <v>357</v>
      </c>
      <c r="J430" s="92" t="s">
        <v>358</v>
      </c>
      <c r="K430" s="147" t="s">
        <v>17</v>
      </c>
      <c r="L430" s="147" t="s">
        <v>17</v>
      </c>
      <c r="M430" s="147" t="s">
        <v>17</v>
      </c>
      <c r="N430" s="152" t="s">
        <v>17</v>
      </c>
    </row>
    <row r="431" spans="1:14" ht="24">
      <c r="A431" s="95">
        <v>2605</v>
      </c>
      <c r="B431" s="96">
        <v>40875</v>
      </c>
      <c r="C431" s="91" t="s">
        <v>795</v>
      </c>
      <c r="D431" s="92">
        <v>500.72</v>
      </c>
      <c r="E431" s="93">
        <f>D431/6.46</f>
        <v>77.510835913312704</v>
      </c>
      <c r="F431" s="92" t="s">
        <v>386</v>
      </c>
      <c r="G431" s="92" t="s">
        <v>355</v>
      </c>
      <c r="H431" s="92" t="s">
        <v>356</v>
      </c>
      <c r="I431" s="92" t="s">
        <v>357</v>
      </c>
      <c r="J431" s="92" t="s">
        <v>358</v>
      </c>
      <c r="K431" s="147" t="s">
        <v>17</v>
      </c>
      <c r="L431" s="147" t="s">
        <v>17</v>
      </c>
      <c r="M431" s="147" t="s">
        <v>17</v>
      </c>
      <c r="N431" s="152" t="s">
        <v>17</v>
      </c>
    </row>
    <row r="432" spans="1:14" ht="24">
      <c r="A432" s="95">
        <v>2606</v>
      </c>
      <c r="B432" s="96" t="s">
        <v>257</v>
      </c>
      <c r="C432" s="91" t="s">
        <v>796</v>
      </c>
      <c r="D432" s="92">
        <v>176.19</v>
      </c>
      <c r="E432" s="93">
        <f>D432/6.46</f>
        <v>27.273993808049536</v>
      </c>
      <c r="F432" s="92" t="s">
        <v>797</v>
      </c>
      <c r="G432" s="92" t="s">
        <v>355</v>
      </c>
      <c r="H432" s="92" t="s">
        <v>356</v>
      </c>
      <c r="I432" s="92" t="s">
        <v>357</v>
      </c>
      <c r="J432" s="92" t="s">
        <v>358</v>
      </c>
      <c r="K432" s="147" t="s">
        <v>17</v>
      </c>
      <c r="L432" s="147" t="s">
        <v>17</v>
      </c>
      <c r="M432" s="147" t="s">
        <v>17</v>
      </c>
      <c r="N432" s="152" t="s">
        <v>17</v>
      </c>
    </row>
    <row r="433" spans="1:14" ht="24">
      <c r="A433" s="95">
        <v>2607</v>
      </c>
      <c r="B433" s="96">
        <v>40875</v>
      </c>
      <c r="C433" s="91" t="s">
        <v>798</v>
      </c>
      <c r="D433" s="92">
        <v>115</v>
      </c>
      <c r="E433" s="93">
        <f>D433/6.46</f>
        <v>17.80185758513932</v>
      </c>
      <c r="F433" s="92" t="s">
        <v>797</v>
      </c>
      <c r="G433" s="92" t="s">
        <v>355</v>
      </c>
      <c r="H433" s="92" t="s">
        <v>356</v>
      </c>
      <c r="I433" s="92" t="s">
        <v>357</v>
      </c>
      <c r="J433" s="92" t="s">
        <v>358</v>
      </c>
      <c r="K433" s="147" t="s">
        <v>17</v>
      </c>
      <c r="L433" s="147" t="s">
        <v>17</v>
      </c>
      <c r="M433" s="147" t="s">
        <v>17</v>
      </c>
      <c r="N433" s="152" t="s">
        <v>17</v>
      </c>
    </row>
    <row r="434" spans="1:14" ht="24">
      <c r="A434" s="95">
        <v>2608</v>
      </c>
      <c r="B434" s="96">
        <v>40875</v>
      </c>
      <c r="C434" s="91" t="s">
        <v>799</v>
      </c>
      <c r="D434" s="92">
        <v>611.04</v>
      </c>
      <c r="E434" s="93">
        <f>D434/6.46</f>
        <v>94.588235294117638</v>
      </c>
      <c r="F434" s="92" t="s">
        <v>440</v>
      </c>
      <c r="G434" s="92" t="s">
        <v>382</v>
      </c>
      <c r="H434" s="92" t="s">
        <v>393</v>
      </c>
      <c r="I434" s="92" t="s">
        <v>357</v>
      </c>
      <c r="J434" s="92" t="s">
        <v>358</v>
      </c>
      <c r="K434" s="147" t="s">
        <v>17</v>
      </c>
      <c r="L434" s="147" t="s">
        <v>17</v>
      </c>
      <c r="M434" s="147" t="s">
        <v>17</v>
      </c>
      <c r="N434" s="152" t="s">
        <v>17</v>
      </c>
    </row>
    <row r="435" spans="1:14">
      <c r="A435" s="95">
        <v>2609</v>
      </c>
      <c r="B435" s="96">
        <v>40875</v>
      </c>
      <c r="C435" s="91" t="s">
        <v>800</v>
      </c>
      <c r="D435" s="92">
        <v>458</v>
      </c>
      <c r="E435" s="93">
        <f>D435/6.46</f>
        <v>70.897832817337459</v>
      </c>
      <c r="F435" s="92" t="s">
        <v>801</v>
      </c>
      <c r="G435" s="92" t="s">
        <v>355</v>
      </c>
      <c r="H435" s="92" t="s">
        <v>393</v>
      </c>
      <c r="I435" s="92" t="s">
        <v>414</v>
      </c>
      <c r="J435" s="92" t="s">
        <v>358</v>
      </c>
      <c r="K435" s="147" t="s">
        <v>17</v>
      </c>
      <c r="L435" s="147" t="s">
        <v>17</v>
      </c>
      <c r="M435" s="147" t="s">
        <v>17</v>
      </c>
      <c r="N435" s="152" t="s">
        <v>17</v>
      </c>
    </row>
    <row r="436" spans="1:14" ht="24">
      <c r="A436" s="95">
        <v>2610</v>
      </c>
      <c r="B436" s="96">
        <v>40875</v>
      </c>
      <c r="C436" s="91" t="s">
        <v>802</v>
      </c>
      <c r="D436" s="92">
        <v>390</v>
      </c>
      <c r="E436" s="93">
        <f>D436/6.46</f>
        <v>60.371517027863774</v>
      </c>
      <c r="F436" s="92" t="s">
        <v>371</v>
      </c>
      <c r="G436" s="92" t="s">
        <v>768</v>
      </c>
      <c r="H436" s="92" t="s">
        <v>393</v>
      </c>
      <c r="I436" s="92" t="s">
        <v>414</v>
      </c>
      <c r="J436" s="92" t="s">
        <v>358</v>
      </c>
      <c r="K436" s="147" t="s">
        <v>17</v>
      </c>
      <c r="L436" s="147" t="s">
        <v>17</v>
      </c>
      <c r="M436" s="147" t="s">
        <v>17</v>
      </c>
      <c r="N436" s="152" t="s">
        <v>17</v>
      </c>
    </row>
    <row r="437" spans="1:14" ht="36">
      <c r="A437" s="95">
        <v>2611</v>
      </c>
      <c r="B437" s="96">
        <v>40875</v>
      </c>
      <c r="C437" s="91" t="s">
        <v>803</v>
      </c>
      <c r="D437" s="92">
        <v>4500</v>
      </c>
      <c r="E437" s="93">
        <f>D437/6.46</f>
        <v>696.59442724458199</v>
      </c>
      <c r="F437" s="92" t="s">
        <v>297</v>
      </c>
      <c r="G437" s="92" t="s">
        <v>469</v>
      </c>
      <c r="H437" s="92" t="s">
        <v>393</v>
      </c>
      <c r="I437" s="92" t="s">
        <v>414</v>
      </c>
      <c r="J437" s="92" t="s">
        <v>358</v>
      </c>
      <c r="K437" s="147" t="s">
        <v>17</v>
      </c>
      <c r="L437" s="147" t="s">
        <v>17</v>
      </c>
      <c r="M437" s="147" t="s">
        <v>17</v>
      </c>
      <c r="N437" s="152" t="s">
        <v>17</v>
      </c>
    </row>
    <row r="438" spans="1:14" ht="24">
      <c r="A438" s="95">
        <v>2612</v>
      </c>
      <c r="B438" s="96">
        <v>40875</v>
      </c>
      <c r="C438" s="91" t="s">
        <v>804</v>
      </c>
      <c r="D438" s="92">
        <v>233.5</v>
      </c>
      <c r="E438" s="93">
        <f>D438/6.46</f>
        <v>36.145510835913313</v>
      </c>
      <c r="F438" s="92" t="s">
        <v>801</v>
      </c>
      <c r="G438" s="92" t="s">
        <v>768</v>
      </c>
      <c r="H438" s="92" t="s">
        <v>393</v>
      </c>
      <c r="I438" s="92" t="s">
        <v>414</v>
      </c>
      <c r="J438" s="92" t="s">
        <v>358</v>
      </c>
      <c r="K438" s="147" t="s">
        <v>17</v>
      </c>
      <c r="L438" s="147" t="s">
        <v>17</v>
      </c>
      <c r="M438" s="147" t="s">
        <v>17</v>
      </c>
      <c r="N438" s="152" t="s">
        <v>17</v>
      </c>
    </row>
    <row r="439" spans="1:14" ht="24">
      <c r="A439" s="95">
        <v>2614</v>
      </c>
      <c r="B439" s="96">
        <v>40879</v>
      </c>
      <c r="C439" s="91" t="s">
        <v>807</v>
      </c>
      <c r="D439" s="92">
        <v>23.3</v>
      </c>
      <c r="E439" s="93">
        <f>D439/6.46</f>
        <v>3.6068111455108363</v>
      </c>
      <c r="F439" s="92" t="s">
        <v>371</v>
      </c>
      <c r="G439" s="92" t="s">
        <v>540</v>
      </c>
      <c r="H439" s="92" t="s">
        <v>393</v>
      </c>
      <c r="I439" s="92" t="s">
        <v>414</v>
      </c>
      <c r="J439" s="92" t="s">
        <v>358</v>
      </c>
      <c r="K439" s="147" t="s">
        <v>17</v>
      </c>
      <c r="L439" s="147" t="s">
        <v>17</v>
      </c>
      <c r="M439" s="147" t="s">
        <v>17</v>
      </c>
      <c r="N439" s="152" t="s">
        <v>17</v>
      </c>
    </row>
    <row r="440" spans="1:14" ht="24">
      <c r="A440" s="95">
        <v>2615</v>
      </c>
      <c r="B440" s="96">
        <v>40879</v>
      </c>
      <c r="C440" s="91" t="s">
        <v>808</v>
      </c>
      <c r="D440" s="92">
        <v>2300</v>
      </c>
      <c r="E440" s="93">
        <f>D440/6.46</f>
        <v>356.03715170278639</v>
      </c>
      <c r="F440" s="92" t="s">
        <v>371</v>
      </c>
      <c r="G440" s="92" t="s">
        <v>355</v>
      </c>
      <c r="H440" s="92" t="s">
        <v>356</v>
      </c>
      <c r="I440" s="92" t="s">
        <v>414</v>
      </c>
      <c r="J440" s="92" t="s">
        <v>358</v>
      </c>
      <c r="K440" s="147" t="s">
        <v>17</v>
      </c>
      <c r="L440" s="147" t="s">
        <v>17</v>
      </c>
      <c r="M440" s="147" t="s">
        <v>17</v>
      </c>
      <c r="N440" s="152" t="s">
        <v>17</v>
      </c>
    </row>
    <row r="441" spans="1:14" ht="24">
      <c r="A441" s="95">
        <v>2616</v>
      </c>
      <c r="B441" s="96">
        <v>40879</v>
      </c>
      <c r="C441" s="91" t="s">
        <v>809</v>
      </c>
      <c r="D441" s="92">
        <v>310.8</v>
      </c>
      <c r="E441" s="93">
        <f>D441/6.46</f>
        <v>48.111455108359138</v>
      </c>
      <c r="F441" s="92" t="s">
        <v>801</v>
      </c>
      <c r="G441" s="92" t="s">
        <v>768</v>
      </c>
      <c r="H441" s="92" t="s">
        <v>393</v>
      </c>
      <c r="I441" s="92" t="s">
        <v>414</v>
      </c>
      <c r="J441" s="92" t="s">
        <v>358</v>
      </c>
      <c r="K441" s="147" t="s">
        <v>17</v>
      </c>
      <c r="L441" s="147" t="s">
        <v>17</v>
      </c>
      <c r="M441" s="147" t="s">
        <v>17</v>
      </c>
      <c r="N441" s="152" t="s">
        <v>17</v>
      </c>
    </row>
    <row r="442" spans="1:14" s="102" customFormat="1" ht="24">
      <c r="A442" s="95">
        <v>2617</v>
      </c>
      <c r="B442" s="96">
        <v>40879</v>
      </c>
      <c r="C442" s="91" t="s">
        <v>810</v>
      </c>
      <c r="D442" s="92">
        <v>60</v>
      </c>
      <c r="E442" s="93">
        <f>D442/6.46</f>
        <v>9.2879256965944279</v>
      </c>
      <c r="F442" s="92" t="s">
        <v>801</v>
      </c>
      <c r="G442" s="92" t="s">
        <v>768</v>
      </c>
      <c r="H442" s="92" t="s">
        <v>393</v>
      </c>
      <c r="I442" s="92" t="s">
        <v>414</v>
      </c>
      <c r="J442" s="92" t="s">
        <v>358</v>
      </c>
      <c r="K442" s="147" t="s">
        <v>17</v>
      </c>
      <c r="L442" s="147" t="s">
        <v>17</v>
      </c>
      <c r="M442" s="147" t="s">
        <v>17</v>
      </c>
      <c r="N442" s="152" t="s">
        <v>17</v>
      </c>
    </row>
    <row r="443" spans="1:14" s="102" customFormat="1" ht="36">
      <c r="A443" s="95">
        <v>2618</v>
      </c>
      <c r="B443" s="96">
        <v>40879</v>
      </c>
      <c r="C443" s="91" t="s">
        <v>811</v>
      </c>
      <c r="D443" s="92">
        <v>7200</v>
      </c>
      <c r="E443" s="93">
        <f>D443/6.46</f>
        <v>1114.5510835913312</v>
      </c>
      <c r="F443" s="92" t="s">
        <v>452</v>
      </c>
      <c r="G443" s="92" t="s">
        <v>453</v>
      </c>
      <c r="H443" s="92" t="s">
        <v>365</v>
      </c>
      <c r="I443" s="92" t="s">
        <v>357</v>
      </c>
      <c r="J443" s="92" t="s">
        <v>358</v>
      </c>
      <c r="K443" s="147" t="s">
        <v>17</v>
      </c>
      <c r="L443" s="147" t="s">
        <v>17</v>
      </c>
      <c r="M443" s="147" t="s">
        <v>17</v>
      </c>
      <c r="N443" s="152" t="s">
        <v>17</v>
      </c>
    </row>
    <row r="444" spans="1:14" s="102" customFormat="1" ht="24">
      <c r="A444" s="95">
        <v>2619</v>
      </c>
      <c r="B444" s="96">
        <v>40879</v>
      </c>
      <c r="C444" s="91" t="s">
        <v>812</v>
      </c>
      <c r="D444" s="92">
        <v>80</v>
      </c>
      <c r="E444" s="93">
        <f>D444/6.46</f>
        <v>12.383900928792571</v>
      </c>
      <c r="F444" s="92" t="s">
        <v>371</v>
      </c>
      <c r="G444" s="92" t="s">
        <v>768</v>
      </c>
      <c r="H444" s="92" t="s">
        <v>393</v>
      </c>
      <c r="I444" s="92" t="s">
        <v>414</v>
      </c>
      <c r="J444" s="92" t="s">
        <v>358</v>
      </c>
      <c r="K444" s="147" t="s">
        <v>17</v>
      </c>
      <c r="L444" s="147" t="s">
        <v>17</v>
      </c>
      <c r="M444" s="147" t="s">
        <v>17</v>
      </c>
      <c r="N444" s="152" t="s">
        <v>17</v>
      </c>
    </row>
    <row r="445" spans="1:14" s="102" customFormat="1" ht="24">
      <c r="A445" s="95">
        <v>2620</v>
      </c>
      <c r="B445" s="96">
        <v>40879</v>
      </c>
      <c r="C445" s="91" t="s">
        <v>813</v>
      </c>
      <c r="D445" s="92">
        <v>240</v>
      </c>
      <c r="E445" s="93">
        <f>D445/6.46</f>
        <v>37.151702786377712</v>
      </c>
      <c r="F445" s="92" t="s">
        <v>371</v>
      </c>
      <c r="G445" s="92" t="s">
        <v>768</v>
      </c>
      <c r="H445" s="92" t="s">
        <v>393</v>
      </c>
      <c r="I445" s="92" t="s">
        <v>414</v>
      </c>
      <c r="J445" s="92" t="s">
        <v>358</v>
      </c>
      <c r="K445" s="147" t="s">
        <v>17</v>
      </c>
      <c r="L445" s="147" t="s">
        <v>17</v>
      </c>
      <c r="M445" s="147" t="s">
        <v>17</v>
      </c>
      <c r="N445" s="152" t="s">
        <v>17</v>
      </c>
    </row>
    <row r="446" spans="1:14" s="102" customFormat="1" ht="24">
      <c r="A446" s="95">
        <v>2621</v>
      </c>
      <c r="B446" s="96">
        <v>40879</v>
      </c>
      <c r="C446" s="91" t="s">
        <v>814</v>
      </c>
      <c r="D446" s="92">
        <v>99.5</v>
      </c>
      <c r="E446" s="93">
        <f>D446/6.46</f>
        <v>15.402476780185758</v>
      </c>
      <c r="F446" s="92" t="s">
        <v>371</v>
      </c>
      <c r="G446" s="92" t="s">
        <v>768</v>
      </c>
      <c r="H446" s="92" t="s">
        <v>393</v>
      </c>
      <c r="I446" s="92" t="s">
        <v>414</v>
      </c>
      <c r="J446" s="92" t="s">
        <v>358</v>
      </c>
      <c r="K446" s="147" t="s">
        <v>17</v>
      </c>
      <c r="L446" s="147" t="s">
        <v>17</v>
      </c>
      <c r="M446" s="147" t="s">
        <v>17</v>
      </c>
      <c r="N446" s="152" t="s">
        <v>17</v>
      </c>
    </row>
    <row r="447" spans="1:14" s="103" customFormat="1" ht="36">
      <c r="A447" s="95">
        <v>2622</v>
      </c>
      <c r="B447" s="96">
        <v>40879</v>
      </c>
      <c r="C447" s="91" t="s">
        <v>815</v>
      </c>
      <c r="D447" s="92">
        <v>150</v>
      </c>
      <c r="E447" s="93">
        <f>D447/6.46</f>
        <v>23.21981424148607</v>
      </c>
      <c r="F447" s="92" t="s">
        <v>371</v>
      </c>
      <c r="G447" s="92" t="s">
        <v>768</v>
      </c>
      <c r="H447" s="92" t="s">
        <v>393</v>
      </c>
      <c r="I447" s="92" t="s">
        <v>414</v>
      </c>
      <c r="J447" s="92" t="s">
        <v>358</v>
      </c>
      <c r="K447" s="147" t="s">
        <v>17</v>
      </c>
      <c r="L447" s="147" t="s">
        <v>17</v>
      </c>
      <c r="M447" s="147" t="s">
        <v>17</v>
      </c>
      <c r="N447" s="152" t="s">
        <v>17</v>
      </c>
    </row>
    <row r="448" spans="1:14" s="182" customFormat="1" ht="24">
      <c r="A448" s="95">
        <v>2623</v>
      </c>
      <c r="B448" s="96">
        <v>40880</v>
      </c>
      <c r="C448" s="91" t="s">
        <v>816</v>
      </c>
      <c r="D448" s="92">
        <v>62</v>
      </c>
      <c r="E448" s="93">
        <f>D448/6.46</f>
        <v>9.5975232198142422</v>
      </c>
      <c r="F448" s="92" t="s">
        <v>375</v>
      </c>
      <c r="G448" s="92" t="s">
        <v>376</v>
      </c>
      <c r="H448" s="92" t="s">
        <v>393</v>
      </c>
      <c r="I448" s="92" t="s">
        <v>357</v>
      </c>
      <c r="J448" s="92" t="s">
        <v>358</v>
      </c>
      <c r="K448" s="147" t="s">
        <v>17</v>
      </c>
      <c r="L448" s="147" t="s">
        <v>17</v>
      </c>
      <c r="M448" s="147" t="s">
        <v>17</v>
      </c>
      <c r="N448" s="152" t="s">
        <v>17</v>
      </c>
    </row>
    <row r="449" spans="1:14" s="98" customFormat="1" ht="24">
      <c r="A449" s="95">
        <v>2624</v>
      </c>
      <c r="B449" s="96">
        <v>40885</v>
      </c>
      <c r="C449" s="91" t="s">
        <v>758</v>
      </c>
      <c r="D449" s="92">
        <v>40</v>
      </c>
      <c r="E449" s="93">
        <f>D449/6.46</f>
        <v>6.1919504643962853</v>
      </c>
      <c r="F449" s="92" t="s">
        <v>371</v>
      </c>
      <c r="G449" s="92" t="s">
        <v>355</v>
      </c>
      <c r="H449" s="92" t="s">
        <v>356</v>
      </c>
      <c r="I449" s="92" t="s">
        <v>414</v>
      </c>
      <c r="J449" s="92" t="s">
        <v>358</v>
      </c>
      <c r="K449" s="147" t="s">
        <v>17</v>
      </c>
      <c r="L449" s="147" t="s">
        <v>17</v>
      </c>
      <c r="M449" s="147" t="s">
        <v>17</v>
      </c>
      <c r="N449" s="152" t="s">
        <v>17</v>
      </c>
    </row>
    <row r="450" spans="1:14" s="98" customFormat="1" ht="24">
      <c r="A450" s="95">
        <v>2625</v>
      </c>
      <c r="B450" s="96">
        <v>40885</v>
      </c>
      <c r="C450" s="91" t="s">
        <v>817</v>
      </c>
      <c r="D450" s="92">
        <v>600</v>
      </c>
      <c r="E450" s="93">
        <f>D450/6.46</f>
        <v>92.879256965944279</v>
      </c>
      <c r="F450" s="92" t="s">
        <v>371</v>
      </c>
      <c r="G450" s="92" t="s">
        <v>540</v>
      </c>
      <c r="H450" s="92" t="s">
        <v>393</v>
      </c>
      <c r="I450" s="92" t="s">
        <v>414</v>
      </c>
      <c r="J450" s="92" t="s">
        <v>358</v>
      </c>
      <c r="K450" s="147" t="s">
        <v>17</v>
      </c>
      <c r="L450" s="147" t="s">
        <v>17</v>
      </c>
      <c r="M450" s="147" t="s">
        <v>17</v>
      </c>
      <c r="N450" s="152" t="s">
        <v>17</v>
      </c>
    </row>
    <row r="451" spans="1:14" s="106" customFormat="1" ht="24">
      <c r="A451" s="95">
        <v>2626</v>
      </c>
      <c r="B451" s="96">
        <v>40885</v>
      </c>
      <c r="C451" s="91" t="s">
        <v>818</v>
      </c>
      <c r="D451" s="92">
        <v>3185</v>
      </c>
      <c r="E451" s="93">
        <f>D451/6.46</f>
        <v>493.03405572755418</v>
      </c>
      <c r="F451" s="92" t="s">
        <v>371</v>
      </c>
      <c r="G451" s="92" t="s">
        <v>768</v>
      </c>
      <c r="H451" s="92" t="s">
        <v>393</v>
      </c>
      <c r="I451" s="92" t="s">
        <v>414</v>
      </c>
      <c r="J451" s="92" t="s">
        <v>358</v>
      </c>
      <c r="K451" s="147" t="s">
        <v>17</v>
      </c>
      <c r="L451" s="147" t="s">
        <v>17</v>
      </c>
      <c r="M451" s="147" t="s">
        <v>17</v>
      </c>
      <c r="N451" s="152" t="s">
        <v>17</v>
      </c>
    </row>
    <row r="452" spans="1:14" s="106" customFormat="1" ht="36">
      <c r="A452" s="95">
        <v>2627</v>
      </c>
      <c r="B452" s="96">
        <v>40891</v>
      </c>
      <c r="C452" s="91" t="s">
        <v>819</v>
      </c>
      <c r="D452" s="92">
        <v>26740.5</v>
      </c>
      <c r="E452" s="93">
        <f>D452/6.46</f>
        <v>4139.3962848297215</v>
      </c>
      <c r="F452" s="92" t="s">
        <v>820</v>
      </c>
      <c r="G452" s="92" t="s">
        <v>469</v>
      </c>
      <c r="H452" s="92" t="s">
        <v>393</v>
      </c>
      <c r="I452" s="92" t="s">
        <v>414</v>
      </c>
      <c r="J452" s="92" t="s">
        <v>358</v>
      </c>
      <c r="K452" s="147" t="s">
        <v>17</v>
      </c>
      <c r="L452" s="147" t="s">
        <v>17</v>
      </c>
      <c r="M452" s="147" t="s">
        <v>17</v>
      </c>
      <c r="N452" s="152" t="s">
        <v>17</v>
      </c>
    </row>
    <row r="453" spans="1:14" s="106" customFormat="1" ht="36">
      <c r="A453" s="95">
        <v>2628</v>
      </c>
      <c r="B453" s="96">
        <v>40883</v>
      </c>
      <c r="C453" s="91" t="s">
        <v>821</v>
      </c>
      <c r="D453" s="92">
        <v>3348.5</v>
      </c>
      <c r="E453" s="93">
        <f>D453/6.46</f>
        <v>518.34365325077397</v>
      </c>
      <c r="F453" s="92" t="s">
        <v>371</v>
      </c>
      <c r="G453" s="92" t="s">
        <v>768</v>
      </c>
      <c r="H453" s="92" t="s">
        <v>393</v>
      </c>
      <c r="I453" s="92" t="s">
        <v>414</v>
      </c>
      <c r="J453" s="92" t="s">
        <v>358</v>
      </c>
      <c r="K453" s="147" t="s">
        <v>17</v>
      </c>
      <c r="L453" s="147" t="s">
        <v>17</v>
      </c>
      <c r="M453" s="147" t="s">
        <v>17</v>
      </c>
      <c r="N453" s="152" t="s">
        <v>17</v>
      </c>
    </row>
    <row r="454" spans="1:14" s="106" customFormat="1" ht="12">
      <c r="A454" s="95">
        <v>2629</v>
      </c>
      <c r="B454" s="96">
        <v>40883</v>
      </c>
      <c r="C454" s="91" t="s">
        <v>822</v>
      </c>
      <c r="D454" s="92">
        <v>22573</v>
      </c>
      <c r="E454" s="93">
        <f>D454/6.46</f>
        <v>3494.2724458204334</v>
      </c>
      <c r="F454" s="92" t="s">
        <v>823</v>
      </c>
      <c r="G454" s="92" t="s">
        <v>540</v>
      </c>
      <c r="H454" s="92" t="s">
        <v>393</v>
      </c>
      <c r="I454" s="92" t="s">
        <v>414</v>
      </c>
      <c r="J454" s="92" t="s">
        <v>358</v>
      </c>
      <c r="K454" s="147" t="s">
        <v>17</v>
      </c>
      <c r="L454" s="147" t="s">
        <v>17</v>
      </c>
      <c r="M454" s="147" t="s">
        <v>17</v>
      </c>
      <c r="N454" s="152" t="s">
        <v>17</v>
      </c>
    </row>
    <row r="455" spans="1:14" s="106" customFormat="1" ht="24">
      <c r="A455" s="95">
        <v>2630</v>
      </c>
      <c r="B455" s="96">
        <v>40883</v>
      </c>
      <c r="C455" s="91" t="s">
        <v>824</v>
      </c>
      <c r="D455" s="92">
        <v>4500</v>
      </c>
      <c r="E455" s="93">
        <f>D455/6.46</f>
        <v>696.59442724458199</v>
      </c>
      <c r="F455" s="92" t="s">
        <v>371</v>
      </c>
      <c r="G455" s="92" t="s">
        <v>768</v>
      </c>
      <c r="H455" s="92" t="s">
        <v>393</v>
      </c>
      <c r="I455" s="92" t="s">
        <v>414</v>
      </c>
      <c r="J455" s="92" t="s">
        <v>358</v>
      </c>
      <c r="K455" s="148" t="s">
        <v>17</v>
      </c>
      <c r="L455" s="148" t="s">
        <v>17</v>
      </c>
      <c r="M455" s="176" t="s">
        <v>17</v>
      </c>
      <c r="N455" s="178" t="s">
        <v>17</v>
      </c>
    </row>
    <row r="456" spans="1:14" s="106" customFormat="1" ht="24">
      <c r="A456" s="95">
        <v>2631</v>
      </c>
      <c r="B456" s="96">
        <v>40886</v>
      </c>
      <c r="C456" s="91" t="s">
        <v>825</v>
      </c>
      <c r="D456" s="92">
        <v>1135</v>
      </c>
      <c r="E456" s="93">
        <f>D456/6.46</f>
        <v>175.69659442724458</v>
      </c>
      <c r="F456" s="92" t="s">
        <v>826</v>
      </c>
      <c r="G456" s="92" t="s">
        <v>768</v>
      </c>
      <c r="H456" s="92" t="s">
        <v>393</v>
      </c>
      <c r="I456" s="92" t="s">
        <v>414</v>
      </c>
      <c r="J456" s="92" t="s">
        <v>358</v>
      </c>
      <c r="K456" s="148" t="s">
        <v>17</v>
      </c>
      <c r="L456" s="148" t="s">
        <v>17</v>
      </c>
      <c r="M456" s="176" t="s">
        <v>17</v>
      </c>
      <c r="N456" s="178" t="s">
        <v>17</v>
      </c>
    </row>
    <row r="457" spans="1:14" s="106" customFormat="1" ht="12">
      <c r="A457" s="95">
        <v>2632</v>
      </c>
      <c r="B457" s="96">
        <v>40886</v>
      </c>
      <c r="C457" s="91" t="s">
        <v>827</v>
      </c>
      <c r="D457" s="92">
        <v>189</v>
      </c>
      <c r="E457" s="93">
        <f>D457/6.46</f>
        <v>29.256965944272444</v>
      </c>
      <c r="F457" s="92" t="s">
        <v>828</v>
      </c>
      <c r="G457" s="92" t="s">
        <v>779</v>
      </c>
      <c r="H457" s="92" t="s">
        <v>393</v>
      </c>
      <c r="I457" s="92" t="s">
        <v>414</v>
      </c>
      <c r="J457" s="92" t="s">
        <v>358</v>
      </c>
      <c r="K457" s="148" t="s">
        <v>17</v>
      </c>
      <c r="L457" s="148" t="s">
        <v>17</v>
      </c>
      <c r="M457" s="176" t="s">
        <v>17</v>
      </c>
      <c r="N457" s="178" t="s">
        <v>17</v>
      </c>
    </row>
    <row r="458" spans="1:14" s="106" customFormat="1" ht="24">
      <c r="A458" s="95">
        <v>2633</v>
      </c>
      <c r="B458" s="96">
        <v>40887</v>
      </c>
      <c r="C458" s="91" t="s">
        <v>829</v>
      </c>
      <c r="D458" s="92">
        <v>159</v>
      </c>
      <c r="E458" s="93">
        <f>D458/6.46</f>
        <v>24.613003095975234</v>
      </c>
      <c r="F458" s="92" t="s">
        <v>371</v>
      </c>
      <c r="G458" s="92" t="s">
        <v>779</v>
      </c>
      <c r="H458" s="92" t="s">
        <v>393</v>
      </c>
      <c r="I458" s="92" t="s">
        <v>414</v>
      </c>
      <c r="J458" s="92" t="s">
        <v>358</v>
      </c>
      <c r="K458" s="147" t="s">
        <v>17</v>
      </c>
      <c r="L458" s="147" t="s">
        <v>17</v>
      </c>
      <c r="M458" s="147" t="s">
        <v>17</v>
      </c>
      <c r="N458" s="152" t="s">
        <v>17</v>
      </c>
    </row>
    <row r="459" spans="1:14" s="106" customFormat="1" ht="24">
      <c r="A459" s="95">
        <v>2634</v>
      </c>
      <c r="B459" s="96">
        <v>40887</v>
      </c>
      <c r="C459" s="91" t="s">
        <v>830</v>
      </c>
      <c r="D459" s="92">
        <v>4917</v>
      </c>
      <c r="E459" s="93">
        <f>D459/6.46</f>
        <v>761.14551083591334</v>
      </c>
      <c r="F459" s="92" t="s">
        <v>371</v>
      </c>
      <c r="G459" s="92" t="s">
        <v>540</v>
      </c>
      <c r="H459" s="92" t="s">
        <v>393</v>
      </c>
      <c r="I459" s="92" t="s">
        <v>414</v>
      </c>
      <c r="J459" s="92" t="s">
        <v>358</v>
      </c>
      <c r="K459" s="147" t="s">
        <v>17</v>
      </c>
      <c r="L459" s="147" t="s">
        <v>17</v>
      </c>
      <c r="M459" s="147" t="s">
        <v>17</v>
      </c>
      <c r="N459" s="152" t="s">
        <v>17</v>
      </c>
    </row>
    <row r="460" spans="1:14" s="106" customFormat="1" ht="24">
      <c r="A460" s="95">
        <v>2635</v>
      </c>
      <c r="B460" s="96">
        <v>40887</v>
      </c>
      <c r="C460" s="91" t="s">
        <v>831</v>
      </c>
      <c r="D460" s="92">
        <v>9000</v>
      </c>
      <c r="E460" s="93">
        <f>D460/6.46</f>
        <v>1393.188854489164</v>
      </c>
      <c r="F460" s="92" t="s">
        <v>832</v>
      </c>
      <c r="G460" s="92" t="s">
        <v>768</v>
      </c>
      <c r="H460" s="92" t="s">
        <v>393</v>
      </c>
      <c r="I460" s="92" t="s">
        <v>414</v>
      </c>
      <c r="J460" s="92" t="s">
        <v>358</v>
      </c>
      <c r="K460" s="147" t="s">
        <v>17</v>
      </c>
      <c r="L460" s="147" t="s">
        <v>17</v>
      </c>
      <c r="M460" s="147" t="s">
        <v>17</v>
      </c>
      <c r="N460" s="152" t="s">
        <v>17</v>
      </c>
    </row>
    <row r="461" spans="1:14" s="106" customFormat="1" ht="12">
      <c r="A461" s="95">
        <v>2636</v>
      </c>
      <c r="B461" s="96">
        <v>40887</v>
      </c>
      <c r="C461" s="91" t="s">
        <v>833</v>
      </c>
      <c r="D461" s="92">
        <v>474</v>
      </c>
      <c r="E461" s="93">
        <f>D461/6.46</f>
        <v>73.374613003095973</v>
      </c>
      <c r="F461" s="92" t="s">
        <v>834</v>
      </c>
      <c r="G461" s="92" t="s">
        <v>779</v>
      </c>
      <c r="H461" s="92" t="s">
        <v>393</v>
      </c>
      <c r="I461" s="92" t="s">
        <v>414</v>
      </c>
      <c r="J461" s="92" t="s">
        <v>358</v>
      </c>
      <c r="K461" s="147" t="s">
        <v>17</v>
      </c>
      <c r="L461" s="147" t="s">
        <v>17</v>
      </c>
      <c r="M461" s="147" t="s">
        <v>17</v>
      </c>
      <c r="N461" s="152" t="s">
        <v>17</v>
      </c>
    </row>
    <row r="462" spans="1:14" s="106" customFormat="1" ht="24">
      <c r="A462" s="95">
        <v>2637</v>
      </c>
      <c r="B462" s="96">
        <v>40887</v>
      </c>
      <c r="C462" s="91" t="s">
        <v>829</v>
      </c>
      <c r="D462" s="92">
        <v>294</v>
      </c>
      <c r="E462" s="93">
        <f>D462/6.46</f>
        <v>45.510835913312697</v>
      </c>
      <c r="F462" s="92" t="s">
        <v>371</v>
      </c>
      <c r="G462" s="92" t="s">
        <v>779</v>
      </c>
      <c r="H462" s="92" t="s">
        <v>393</v>
      </c>
      <c r="I462" s="92" t="s">
        <v>414</v>
      </c>
      <c r="J462" s="92" t="s">
        <v>358</v>
      </c>
      <c r="K462" s="147" t="s">
        <v>17</v>
      </c>
      <c r="L462" s="147" t="s">
        <v>17</v>
      </c>
      <c r="M462" s="147" t="s">
        <v>17</v>
      </c>
      <c r="N462" s="152" t="s">
        <v>17</v>
      </c>
    </row>
    <row r="463" spans="1:14" s="106" customFormat="1" ht="12">
      <c r="A463" s="95">
        <v>2638</v>
      </c>
      <c r="B463" s="96">
        <v>40887</v>
      </c>
      <c r="C463" s="91" t="s">
        <v>835</v>
      </c>
      <c r="D463" s="92">
        <v>9310</v>
      </c>
      <c r="E463" s="93">
        <f>D463/6.46</f>
        <v>1441.1764705882354</v>
      </c>
      <c r="F463" s="92" t="s">
        <v>823</v>
      </c>
      <c r="G463" s="92" t="s">
        <v>540</v>
      </c>
      <c r="H463" s="92" t="s">
        <v>393</v>
      </c>
      <c r="I463" s="92" t="s">
        <v>414</v>
      </c>
      <c r="J463" s="92" t="s">
        <v>358</v>
      </c>
      <c r="K463" s="147" t="s">
        <v>17</v>
      </c>
      <c r="L463" s="147" t="s">
        <v>17</v>
      </c>
      <c r="M463" s="147" t="s">
        <v>17</v>
      </c>
      <c r="N463" s="152" t="s">
        <v>17</v>
      </c>
    </row>
    <row r="464" spans="1:14" s="106" customFormat="1" ht="24">
      <c r="A464" s="95">
        <v>2639</v>
      </c>
      <c r="B464" s="96">
        <v>40887</v>
      </c>
      <c r="C464" s="91" t="s">
        <v>836</v>
      </c>
      <c r="D464" s="92">
        <v>420</v>
      </c>
      <c r="E464" s="93">
        <f>D464/6.46</f>
        <v>65.015479876160995</v>
      </c>
      <c r="F464" s="92" t="s">
        <v>837</v>
      </c>
      <c r="G464" s="92" t="s">
        <v>768</v>
      </c>
      <c r="H464" s="92" t="s">
        <v>393</v>
      </c>
      <c r="I464" s="92" t="s">
        <v>414</v>
      </c>
      <c r="J464" s="92" t="s">
        <v>358</v>
      </c>
      <c r="K464" s="147" t="s">
        <v>17</v>
      </c>
      <c r="L464" s="147" t="s">
        <v>17</v>
      </c>
      <c r="M464" s="147" t="s">
        <v>17</v>
      </c>
      <c r="N464" s="152" t="s">
        <v>17</v>
      </c>
    </row>
    <row r="465" spans="1:14" s="106" customFormat="1" ht="24">
      <c r="A465" s="95">
        <v>2640</v>
      </c>
      <c r="B465" s="96">
        <v>40887</v>
      </c>
      <c r="C465" s="91" t="s">
        <v>836</v>
      </c>
      <c r="D465" s="92">
        <v>470</v>
      </c>
      <c r="E465" s="93">
        <f>D465/6.46</f>
        <v>72.755417956656345</v>
      </c>
      <c r="F465" s="92" t="s">
        <v>837</v>
      </c>
      <c r="G465" s="92" t="s">
        <v>768</v>
      </c>
      <c r="H465" s="92" t="s">
        <v>393</v>
      </c>
      <c r="I465" s="92" t="s">
        <v>414</v>
      </c>
      <c r="J465" s="92" t="s">
        <v>358</v>
      </c>
      <c r="K465" s="147" t="s">
        <v>17</v>
      </c>
      <c r="L465" s="147" t="s">
        <v>17</v>
      </c>
      <c r="M465" s="147" t="s">
        <v>17</v>
      </c>
      <c r="N465" s="152" t="s">
        <v>17</v>
      </c>
    </row>
    <row r="466" spans="1:14" s="106" customFormat="1" ht="24">
      <c r="A466" s="95">
        <v>2641</v>
      </c>
      <c r="B466" s="96">
        <v>40886</v>
      </c>
      <c r="C466" s="91" t="s">
        <v>805</v>
      </c>
      <c r="D466" s="92">
        <v>2560</v>
      </c>
      <c r="E466" s="93">
        <f>D466/6.46</f>
        <v>396.28482972136226</v>
      </c>
      <c r="F466" s="92" t="s">
        <v>298</v>
      </c>
      <c r="G466" s="92" t="s">
        <v>768</v>
      </c>
      <c r="H466" s="92" t="s">
        <v>393</v>
      </c>
      <c r="I466" s="92" t="s">
        <v>414</v>
      </c>
      <c r="J466" s="92" t="s">
        <v>358</v>
      </c>
      <c r="K466" s="174"/>
      <c r="L466" s="174"/>
      <c r="M466" s="174"/>
      <c r="N466" s="174"/>
    </row>
    <row r="467" spans="1:14" s="106" customFormat="1" ht="24">
      <c r="A467" s="95">
        <v>2642</v>
      </c>
      <c r="B467" s="96">
        <v>40887</v>
      </c>
      <c r="C467" s="91" t="s">
        <v>836</v>
      </c>
      <c r="D467" s="92">
        <v>290</v>
      </c>
      <c r="E467" s="93">
        <f>D467/6.46</f>
        <v>44.891640866873068</v>
      </c>
      <c r="F467" s="92" t="s">
        <v>375</v>
      </c>
      <c r="G467" s="92" t="s">
        <v>768</v>
      </c>
      <c r="H467" s="92" t="s">
        <v>393</v>
      </c>
      <c r="I467" s="92" t="s">
        <v>414</v>
      </c>
      <c r="J467" s="92" t="s">
        <v>358</v>
      </c>
      <c r="K467" s="147" t="s">
        <v>17</v>
      </c>
      <c r="L467" s="147" t="s">
        <v>17</v>
      </c>
      <c r="M467" s="147" t="s">
        <v>17</v>
      </c>
      <c r="N467" s="152" t="s">
        <v>17</v>
      </c>
    </row>
    <row r="468" spans="1:14" s="106" customFormat="1" ht="24">
      <c r="A468" s="95">
        <v>2643</v>
      </c>
      <c r="B468" s="96">
        <v>40898</v>
      </c>
      <c r="C468" s="91" t="s">
        <v>838</v>
      </c>
      <c r="D468" s="92">
        <v>40</v>
      </c>
      <c r="E468" s="93">
        <f>D468/6.46</f>
        <v>6.1919504643962853</v>
      </c>
      <c r="F468" s="92" t="s">
        <v>371</v>
      </c>
      <c r="G468" s="92" t="s">
        <v>355</v>
      </c>
      <c r="H468" s="92" t="s">
        <v>356</v>
      </c>
      <c r="I468" s="92" t="s">
        <v>414</v>
      </c>
      <c r="J468" s="92" t="s">
        <v>358</v>
      </c>
      <c r="K468" s="147" t="s">
        <v>17</v>
      </c>
      <c r="L468" s="147" t="s">
        <v>17</v>
      </c>
      <c r="M468" s="147" t="s">
        <v>17</v>
      </c>
      <c r="N468" s="152" t="s">
        <v>17</v>
      </c>
    </row>
    <row r="469" spans="1:14" s="106" customFormat="1" ht="24">
      <c r="A469" s="95">
        <v>2644</v>
      </c>
      <c r="B469" s="96">
        <v>40899</v>
      </c>
      <c r="C469" s="91" t="s">
        <v>839</v>
      </c>
      <c r="D469" s="92">
        <v>180</v>
      </c>
      <c r="E469" s="93">
        <f>D469/6.46</f>
        <v>27.86377708978328</v>
      </c>
      <c r="F469" s="92" t="s">
        <v>826</v>
      </c>
      <c r="G469" s="92" t="s">
        <v>768</v>
      </c>
      <c r="H469" s="92" t="s">
        <v>393</v>
      </c>
      <c r="I469" s="92" t="s">
        <v>414</v>
      </c>
      <c r="J469" s="92" t="s">
        <v>358</v>
      </c>
      <c r="K469" s="147" t="s">
        <v>17</v>
      </c>
      <c r="L469" s="147" t="s">
        <v>17</v>
      </c>
      <c r="M469" s="147" t="s">
        <v>17</v>
      </c>
      <c r="N469" s="152" t="s">
        <v>17</v>
      </c>
    </row>
    <row r="470" spans="1:14" s="106" customFormat="1" ht="24">
      <c r="A470" s="95">
        <v>2645</v>
      </c>
      <c r="B470" s="96" t="s">
        <v>258</v>
      </c>
      <c r="C470" s="91" t="s">
        <v>840</v>
      </c>
      <c r="D470" s="92">
        <v>178</v>
      </c>
      <c r="E470" s="93">
        <f>D470/6.46</f>
        <v>27.554179566563466</v>
      </c>
      <c r="F470" s="92" t="s">
        <v>841</v>
      </c>
      <c r="G470" s="92" t="s">
        <v>355</v>
      </c>
      <c r="H470" s="92" t="s">
        <v>356</v>
      </c>
      <c r="I470" s="92" t="s">
        <v>414</v>
      </c>
      <c r="J470" s="92" t="s">
        <v>358</v>
      </c>
      <c r="K470" s="147" t="s">
        <v>17</v>
      </c>
      <c r="L470" s="147" t="s">
        <v>17</v>
      </c>
      <c r="M470" s="147" t="s">
        <v>17</v>
      </c>
      <c r="N470" s="152" t="s">
        <v>17</v>
      </c>
    </row>
    <row r="471" spans="1:14" s="106" customFormat="1" ht="24">
      <c r="A471" s="95">
        <v>2646</v>
      </c>
      <c r="B471" s="96">
        <v>40891</v>
      </c>
      <c r="C471" s="91" t="s">
        <v>842</v>
      </c>
      <c r="D471" s="92">
        <v>600</v>
      </c>
      <c r="E471" s="93">
        <f>D471/6.46</f>
        <v>92.879256965944279</v>
      </c>
      <c r="F471" s="92" t="s">
        <v>371</v>
      </c>
      <c r="G471" s="92" t="s">
        <v>355</v>
      </c>
      <c r="H471" s="92" t="s">
        <v>356</v>
      </c>
      <c r="I471" s="92" t="s">
        <v>414</v>
      </c>
      <c r="J471" s="92" t="s">
        <v>358</v>
      </c>
      <c r="K471" s="147" t="s">
        <v>17</v>
      </c>
      <c r="L471" s="147" t="s">
        <v>17</v>
      </c>
      <c r="M471" s="147" t="s">
        <v>17</v>
      </c>
      <c r="N471" s="152" t="s">
        <v>17</v>
      </c>
    </row>
    <row r="472" spans="1:14" s="106" customFormat="1" ht="24">
      <c r="A472" s="95">
        <v>2647</v>
      </c>
      <c r="B472" s="96">
        <v>40885</v>
      </c>
      <c r="C472" s="91" t="s">
        <v>843</v>
      </c>
      <c r="D472" s="92">
        <v>376</v>
      </c>
      <c r="E472" s="93">
        <f>D472/6.46</f>
        <v>58.204334365325074</v>
      </c>
      <c r="F472" s="92" t="s">
        <v>844</v>
      </c>
      <c r="G472" s="92" t="s">
        <v>768</v>
      </c>
      <c r="H472" s="92" t="s">
        <v>393</v>
      </c>
      <c r="I472" s="92" t="s">
        <v>414</v>
      </c>
      <c r="J472" s="92" t="s">
        <v>358</v>
      </c>
      <c r="K472" s="147" t="s">
        <v>17</v>
      </c>
      <c r="L472" s="147" t="s">
        <v>17</v>
      </c>
      <c r="M472" s="147" t="s">
        <v>17</v>
      </c>
      <c r="N472" s="152" t="s">
        <v>17</v>
      </c>
    </row>
    <row r="473" spans="1:14" s="106" customFormat="1" ht="24">
      <c r="A473" s="95">
        <v>2648</v>
      </c>
      <c r="B473" s="96">
        <v>40893</v>
      </c>
      <c r="C473" s="91" t="s">
        <v>845</v>
      </c>
      <c r="D473" s="92">
        <v>140</v>
      </c>
      <c r="E473" s="93">
        <f>D473/6.46</f>
        <v>21.671826625386998</v>
      </c>
      <c r="F473" s="92" t="s">
        <v>846</v>
      </c>
      <c r="G473" s="92" t="s">
        <v>355</v>
      </c>
      <c r="H473" s="92" t="s">
        <v>356</v>
      </c>
      <c r="I473" s="92" t="s">
        <v>414</v>
      </c>
      <c r="J473" s="92" t="s">
        <v>358</v>
      </c>
      <c r="K473" s="147" t="s">
        <v>17</v>
      </c>
      <c r="L473" s="147" t="s">
        <v>17</v>
      </c>
      <c r="M473" s="147" t="s">
        <v>17</v>
      </c>
      <c r="N473" s="152" t="s">
        <v>17</v>
      </c>
    </row>
    <row r="474" spans="1:14" s="106" customFormat="1" ht="24">
      <c r="A474" s="95">
        <v>2649</v>
      </c>
      <c r="B474" s="96">
        <v>40885</v>
      </c>
      <c r="C474" s="91" t="s">
        <v>847</v>
      </c>
      <c r="D474" s="92">
        <v>450</v>
      </c>
      <c r="E474" s="93">
        <f>D474/6.46</f>
        <v>69.659442724458202</v>
      </c>
      <c r="F474" s="92" t="s">
        <v>848</v>
      </c>
      <c r="G474" s="92" t="s">
        <v>768</v>
      </c>
      <c r="H474" s="92" t="s">
        <v>393</v>
      </c>
      <c r="I474" s="92" t="s">
        <v>414</v>
      </c>
      <c r="J474" s="92" t="s">
        <v>358</v>
      </c>
      <c r="K474" s="147" t="s">
        <v>17</v>
      </c>
      <c r="L474" s="147" t="s">
        <v>17</v>
      </c>
      <c r="M474" s="147" t="s">
        <v>17</v>
      </c>
      <c r="N474" s="152" t="s">
        <v>17</v>
      </c>
    </row>
    <row r="475" spans="1:14" s="106" customFormat="1" ht="24">
      <c r="A475" s="95">
        <v>2650</v>
      </c>
      <c r="B475" s="96">
        <v>40885</v>
      </c>
      <c r="C475" s="91" t="s">
        <v>849</v>
      </c>
      <c r="D475" s="92">
        <v>90</v>
      </c>
      <c r="E475" s="93">
        <f>D475/6.46</f>
        <v>13.93188854489164</v>
      </c>
      <c r="F475" s="92" t="s">
        <v>826</v>
      </c>
      <c r="G475" s="92" t="s">
        <v>768</v>
      </c>
      <c r="H475" s="92" t="s">
        <v>393</v>
      </c>
      <c r="I475" s="92" t="s">
        <v>414</v>
      </c>
      <c r="J475" s="92" t="s">
        <v>358</v>
      </c>
      <c r="K475" s="147" t="s">
        <v>17</v>
      </c>
      <c r="L475" s="147" t="s">
        <v>17</v>
      </c>
      <c r="M475" s="147" t="s">
        <v>17</v>
      </c>
      <c r="N475" s="152" t="s">
        <v>17</v>
      </c>
    </row>
    <row r="476" spans="1:14" s="106" customFormat="1" ht="24">
      <c r="A476" s="95">
        <v>2651</v>
      </c>
      <c r="B476" s="96">
        <v>40883</v>
      </c>
      <c r="C476" s="91" t="s">
        <v>850</v>
      </c>
      <c r="D476" s="92">
        <v>60</v>
      </c>
      <c r="E476" s="93">
        <f>D476/6.46</f>
        <v>9.2879256965944279</v>
      </c>
      <c r="F476" s="92" t="s">
        <v>848</v>
      </c>
      <c r="G476" s="92" t="s">
        <v>768</v>
      </c>
      <c r="H476" s="92" t="s">
        <v>393</v>
      </c>
      <c r="I476" s="92" t="s">
        <v>414</v>
      </c>
      <c r="J476" s="92" t="s">
        <v>358</v>
      </c>
      <c r="K476" s="147" t="s">
        <v>17</v>
      </c>
      <c r="L476" s="147" t="s">
        <v>17</v>
      </c>
      <c r="M476" s="147" t="s">
        <v>17</v>
      </c>
      <c r="N476" s="152" t="s">
        <v>17</v>
      </c>
    </row>
    <row r="477" spans="1:14" s="106" customFormat="1" ht="24">
      <c r="A477" s="95">
        <v>2652</v>
      </c>
      <c r="B477" s="96">
        <v>40883</v>
      </c>
      <c r="C477" s="91" t="s">
        <v>851</v>
      </c>
      <c r="D477" s="92">
        <v>170</v>
      </c>
      <c r="E477" s="93">
        <f>D477/6.46</f>
        <v>26.315789473684212</v>
      </c>
      <c r="F477" s="92" t="s">
        <v>848</v>
      </c>
      <c r="G477" s="92" t="s">
        <v>768</v>
      </c>
      <c r="H477" s="92" t="s">
        <v>393</v>
      </c>
      <c r="I477" s="92" t="s">
        <v>414</v>
      </c>
      <c r="J477" s="92" t="s">
        <v>358</v>
      </c>
      <c r="K477" s="147" t="s">
        <v>17</v>
      </c>
      <c r="L477" s="147" t="s">
        <v>17</v>
      </c>
      <c r="M477" s="147" t="s">
        <v>17</v>
      </c>
      <c r="N477" s="152" t="s">
        <v>17</v>
      </c>
    </row>
    <row r="478" spans="1:14" s="106" customFormat="1" ht="24">
      <c r="A478" s="95">
        <v>2653</v>
      </c>
      <c r="B478" s="96">
        <v>40883</v>
      </c>
      <c r="C478" s="91" t="s">
        <v>852</v>
      </c>
      <c r="D478" s="92">
        <v>61</v>
      </c>
      <c r="E478" s="93">
        <f>D478/6.46</f>
        <v>9.442724458204335</v>
      </c>
      <c r="F478" s="92" t="s">
        <v>848</v>
      </c>
      <c r="G478" s="92" t="s">
        <v>768</v>
      </c>
      <c r="H478" s="92" t="s">
        <v>393</v>
      </c>
      <c r="I478" s="92" t="s">
        <v>414</v>
      </c>
      <c r="J478" s="92" t="s">
        <v>358</v>
      </c>
      <c r="K478" s="147" t="s">
        <v>17</v>
      </c>
      <c r="L478" s="147" t="s">
        <v>17</v>
      </c>
      <c r="M478" s="147" t="s">
        <v>17</v>
      </c>
      <c r="N478" s="152" t="s">
        <v>17</v>
      </c>
    </row>
    <row r="479" spans="1:14" s="181" customFormat="1" ht="24">
      <c r="A479" s="95">
        <v>2654</v>
      </c>
      <c r="B479" s="96">
        <v>40883</v>
      </c>
      <c r="C479" s="91" t="s">
        <v>853</v>
      </c>
      <c r="D479" s="92">
        <v>298</v>
      </c>
      <c r="E479" s="93">
        <f>D479/6.46</f>
        <v>46.130030959752325</v>
      </c>
      <c r="F479" s="92" t="s">
        <v>848</v>
      </c>
      <c r="G479" s="92" t="s">
        <v>768</v>
      </c>
      <c r="H479" s="92" t="s">
        <v>393</v>
      </c>
      <c r="I479" s="92" t="s">
        <v>414</v>
      </c>
      <c r="J479" s="92" t="s">
        <v>358</v>
      </c>
      <c r="K479" s="147" t="s">
        <v>17</v>
      </c>
      <c r="L479" s="147" t="s">
        <v>17</v>
      </c>
      <c r="M479" s="147" t="s">
        <v>17</v>
      </c>
      <c r="N479" s="152" t="s">
        <v>17</v>
      </c>
    </row>
    <row r="480" spans="1:14" s="106" customFormat="1" ht="24">
      <c r="A480" s="95">
        <v>2655</v>
      </c>
      <c r="B480" s="96">
        <v>40899</v>
      </c>
      <c r="C480" s="91" t="s">
        <v>746</v>
      </c>
      <c r="D480" s="92">
        <v>45</v>
      </c>
      <c r="E480" s="93">
        <f>D480/6.46</f>
        <v>6.96594427244582</v>
      </c>
      <c r="F480" s="92" t="s">
        <v>844</v>
      </c>
      <c r="G480" s="92" t="s">
        <v>355</v>
      </c>
      <c r="H480" s="92" t="s">
        <v>356</v>
      </c>
      <c r="I480" s="92" t="s">
        <v>414</v>
      </c>
      <c r="J480" s="92" t="s">
        <v>358</v>
      </c>
      <c r="K480" s="147" t="s">
        <v>17</v>
      </c>
      <c r="L480" s="147" t="s">
        <v>17</v>
      </c>
      <c r="M480" s="147" t="s">
        <v>17</v>
      </c>
      <c r="N480" s="152" t="s">
        <v>17</v>
      </c>
    </row>
    <row r="481" spans="1:14" s="106" customFormat="1" ht="24">
      <c r="A481" s="95">
        <v>2656</v>
      </c>
      <c r="B481" s="96">
        <v>40885</v>
      </c>
      <c r="C481" s="91" t="s">
        <v>854</v>
      </c>
      <c r="D481" s="92">
        <v>100</v>
      </c>
      <c r="E481" s="93">
        <f>D481/6.46</f>
        <v>15.479876160990711</v>
      </c>
      <c r="F481" s="92" t="s">
        <v>848</v>
      </c>
      <c r="G481" s="92" t="s">
        <v>768</v>
      </c>
      <c r="H481" s="92" t="s">
        <v>393</v>
      </c>
      <c r="I481" s="92" t="s">
        <v>414</v>
      </c>
      <c r="J481" s="92" t="s">
        <v>358</v>
      </c>
      <c r="K481" s="147" t="s">
        <v>17</v>
      </c>
      <c r="L481" s="147" t="s">
        <v>17</v>
      </c>
      <c r="M481" s="147" t="s">
        <v>17</v>
      </c>
      <c r="N481" s="152" t="s">
        <v>17</v>
      </c>
    </row>
    <row r="482" spans="1:14" s="106" customFormat="1" ht="24">
      <c r="A482" s="95">
        <v>2657</v>
      </c>
      <c r="B482" s="96">
        <v>40886</v>
      </c>
      <c r="C482" s="91" t="s">
        <v>855</v>
      </c>
      <c r="D482" s="92">
        <v>160</v>
      </c>
      <c r="E482" s="93">
        <f>D482/6.46</f>
        <v>24.767801857585141</v>
      </c>
      <c r="F482" s="92" t="s">
        <v>371</v>
      </c>
      <c r="G482" s="92" t="s">
        <v>540</v>
      </c>
      <c r="H482" s="92" t="s">
        <v>393</v>
      </c>
      <c r="I482" s="92" t="s">
        <v>414</v>
      </c>
      <c r="J482" s="92" t="s">
        <v>358</v>
      </c>
      <c r="K482" s="147" t="s">
        <v>17</v>
      </c>
      <c r="L482" s="147" t="s">
        <v>17</v>
      </c>
      <c r="M482" s="147" t="s">
        <v>17</v>
      </c>
      <c r="N482" s="152" t="s">
        <v>17</v>
      </c>
    </row>
    <row r="483" spans="1:14" s="106" customFormat="1" ht="12">
      <c r="A483" s="95">
        <v>2658</v>
      </c>
      <c r="B483" s="96">
        <v>40887</v>
      </c>
      <c r="C483" s="91" t="s">
        <v>856</v>
      </c>
      <c r="D483" s="92">
        <v>26</v>
      </c>
      <c r="E483" s="93">
        <f>D483/6.46</f>
        <v>4.0247678018575854</v>
      </c>
      <c r="F483" s="92" t="s">
        <v>375</v>
      </c>
      <c r="G483" s="92" t="s">
        <v>376</v>
      </c>
      <c r="H483" s="92" t="s">
        <v>393</v>
      </c>
      <c r="I483" s="92" t="s">
        <v>414</v>
      </c>
      <c r="J483" s="92" t="s">
        <v>358</v>
      </c>
      <c r="K483" s="147" t="s">
        <v>17</v>
      </c>
      <c r="L483" s="147" t="s">
        <v>17</v>
      </c>
      <c r="M483" s="147" t="s">
        <v>17</v>
      </c>
      <c r="N483" s="152" t="s">
        <v>17</v>
      </c>
    </row>
    <row r="484" spans="1:14" s="106" customFormat="1" ht="24">
      <c r="A484" s="95">
        <v>2659</v>
      </c>
      <c r="B484" s="96">
        <v>40899</v>
      </c>
      <c r="C484" s="91" t="s">
        <v>857</v>
      </c>
      <c r="D484" s="92">
        <v>480</v>
      </c>
      <c r="E484" s="93">
        <f>D484/6.46</f>
        <v>74.303405572755423</v>
      </c>
      <c r="F484" s="92" t="s">
        <v>371</v>
      </c>
      <c r="G484" s="92" t="s">
        <v>540</v>
      </c>
      <c r="H484" s="92" t="s">
        <v>393</v>
      </c>
      <c r="I484" s="92" t="s">
        <v>414</v>
      </c>
      <c r="J484" s="92" t="s">
        <v>358</v>
      </c>
      <c r="K484" s="147" t="s">
        <v>17</v>
      </c>
      <c r="L484" s="147" t="s">
        <v>17</v>
      </c>
      <c r="M484" s="147" t="s">
        <v>17</v>
      </c>
      <c r="N484" s="152" t="s">
        <v>17</v>
      </c>
    </row>
    <row r="485" spans="1:14" s="106" customFormat="1" ht="24">
      <c r="A485" s="95">
        <v>2660</v>
      </c>
      <c r="B485" s="96">
        <v>40886</v>
      </c>
      <c r="C485" s="91" t="s">
        <v>858</v>
      </c>
      <c r="D485" s="92">
        <v>100</v>
      </c>
      <c r="E485" s="93">
        <f>D485/6.46</f>
        <v>15.479876160990711</v>
      </c>
      <c r="F485" s="92" t="s">
        <v>371</v>
      </c>
      <c r="G485" s="92" t="s">
        <v>540</v>
      </c>
      <c r="H485" s="92" t="s">
        <v>393</v>
      </c>
      <c r="I485" s="92" t="s">
        <v>414</v>
      </c>
      <c r="J485" s="92" t="s">
        <v>358</v>
      </c>
      <c r="K485" s="147" t="s">
        <v>17</v>
      </c>
      <c r="L485" s="147" t="s">
        <v>17</v>
      </c>
      <c r="M485" s="147" t="s">
        <v>17</v>
      </c>
      <c r="N485" s="152" t="s">
        <v>17</v>
      </c>
    </row>
    <row r="486" spans="1:14" s="106" customFormat="1" ht="36">
      <c r="A486" s="95">
        <v>2661</v>
      </c>
      <c r="B486" s="96">
        <v>40905</v>
      </c>
      <c r="C486" s="91" t="s">
        <v>859</v>
      </c>
      <c r="D486" s="92">
        <v>10000</v>
      </c>
      <c r="E486" s="93">
        <f>D486/6.46</f>
        <v>1547.9876160990711</v>
      </c>
      <c r="F486" s="92" t="s">
        <v>360</v>
      </c>
      <c r="G486" s="92" t="s">
        <v>361</v>
      </c>
      <c r="H486" s="92" t="s">
        <v>393</v>
      </c>
      <c r="I486" s="92" t="s">
        <v>357</v>
      </c>
      <c r="J486" s="92" t="s">
        <v>358</v>
      </c>
      <c r="K486" s="147" t="s">
        <v>17</v>
      </c>
      <c r="L486" s="147" t="s">
        <v>17</v>
      </c>
      <c r="M486" s="147" t="s">
        <v>17</v>
      </c>
      <c r="N486" s="152" t="s">
        <v>17</v>
      </c>
    </row>
    <row r="487" spans="1:14" s="106" customFormat="1" ht="36">
      <c r="A487" s="95">
        <v>2662</v>
      </c>
      <c r="B487" s="96">
        <v>40905</v>
      </c>
      <c r="C487" s="91" t="s">
        <v>860</v>
      </c>
      <c r="D487" s="92">
        <v>7000</v>
      </c>
      <c r="E487" s="93">
        <f>D487/6.46</f>
        <v>1083.5913312693499</v>
      </c>
      <c r="F487" s="92" t="s">
        <v>784</v>
      </c>
      <c r="G487" s="92" t="s">
        <v>361</v>
      </c>
      <c r="H487" s="92" t="s">
        <v>393</v>
      </c>
      <c r="I487" s="92" t="s">
        <v>357</v>
      </c>
      <c r="J487" s="92" t="s">
        <v>358</v>
      </c>
      <c r="K487" s="147" t="s">
        <v>17</v>
      </c>
      <c r="L487" s="147" t="s">
        <v>17</v>
      </c>
      <c r="M487" s="147" t="s">
        <v>17</v>
      </c>
      <c r="N487" s="152" t="s">
        <v>17</v>
      </c>
    </row>
    <row r="488" spans="1:14" s="106" customFormat="1" ht="36">
      <c r="A488" s="95">
        <v>2663</v>
      </c>
      <c r="B488" s="96">
        <v>40905</v>
      </c>
      <c r="C488" s="91" t="s">
        <v>861</v>
      </c>
      <c r="D488" s="92">
        <v>5000</v>
      </c>
      <c r="E488" s="93">
        <f>D488/6.46</f>
        <v>773.99380804953557</v>
      </c>
      <c r="F488" s="92" t="s">
        <v>862</v>
      </c>
      <c r="G488" s="92" t="s">
        <v>361</v>
      </c>
      <c r="H488" s="92" t="s">
        <v>393</v>
      </c>
      <c r="I488" s="92" t="s">
        <v>357</v>
      </c>
      <c r="J488" s="92" t="s">
        <v>358</v>
      </c>
      <c r="K488" s="147" t="s">
        <v>17</v>
      </c>
      <c r="L488" s="147" t="s">
        <v>17</v>
      </c>
      <c r="M488" s="147" t="s">
        <v>17</v>
      </c>
      <c r="N488" s="152" t="s">
        <v>17</v>
      </c>
    </row>
    <row r="489" spans="1:14" s="106" customFormat="1" ht="36">
      <c r="A489" s="95">
        <v>2664</v>
      </c>
      <c r="B489" s="96">
        <v>40905</v>
      </c>
      <c r="C489" s="91" t="s">
        <v>863</v>
      </c>
      <c r="D489" s="92">
        <v>3000</v>
      </c>
      <c r="E489" s="93">
        <f>D489/6.46</f>
        <v>464.39628482972137</v>
      </c>
      <c r="F489" s="92" t="s">
        <v>686</v>
      </c>
      <c r="G489" s="92" t="s">
        <v>361</v>
      </c>
      <c r="H489" s="92" t="s">
        <v>365</v>
      </c>
      <c r="I489" s="92" t="s">
        <v>357</v>
      </c>
      <c r="J489" s="92" t="s">
        <v>358</v>
      </c>
      <c r="K489" s="147" t="s">
        <v>17</v>
      </c>
      <c r="L489" s="147" t="s">
        <v>17</v>
      </c>
      <c r="M489" s="147" t="s">
        <v>17</v>
      </c>
      <c r="N489" s="152" t="s">
        <v>17</v>
      </c>
    </row>
    <row r="490" spans="1:14" s="106" customFormat="1" ht="36">
      <c r="A490" s="95">
        <v>2665</v>
      </c>
      <c r="B490" s="96">
        <v>40905</v>
      </c>
      <c r="C490" s="91" t="s">
        <v>864</v>
      </c>
      <c r="D490" s="92">
        <v>3000</v>
      </c>
      <c r="E490" s="93">
        <f>D490/6.46</f>
        <v>464.39628482972137</v>
      </c>
      <c r="F490" s="92" t="s">
        <v>721</v>
      </c>
      <c r="G490" s="92" t="s">
        <v>361</v>
      </c>
      <c r="H490" s="92" t="s">
        <v>356</v>
      </c>
      <c r="I490" s="92" t="s">
        <v>357</v>
      </c>
      <c r="J490" s="92" t="s">
        <v>358</v>
      </c>
      <c r="K490" s="147" t="s">
        <v>17</v>
      </c>
      <c r="L490" s="147" t="s">
        <v>17</v>
      </c>
      <c r="M490" s="147" t="s">
        <v>17</v>
      </c>
      <c r="N490" s="152" t="s">
        <v>17</v>
      </c>
    </row>
    <row r="491" spans="1:14" s="106" customFormat="1" ht="36">
      <c r="A491" s="95">
        <v>2666</v>
      </c>
      <c r="B491" s="96">
        <v>40905</v>
      </c>
      <c r="C491" s="91" t="s">
        <v>865</v>
      </c>
      <c r="D491" s="92">
        <v>7500</v>
      </c>
      <c r="E491" s="93">
        <f>D491/6.46</f>
        <v>1160.9907120743035</v>
      </c>
      <c r="F491" s="92" t="s">
        <v>761</v>
      </c>
      <c r="G491" s="92" t="s">
        <v>361</v>
      </c>
      <c r="H491" s="92" t="s">
        <v>393</v>
      </c>
      <c r="I491" s="92" t="s">
        <v>414</v>
      </c>
      <c r="J491" s="92" t="s">
        <v>358</v>
      </c>
      <c r="K491" s="173" t="s">
        <v>17</v>
      </c>
      <c r="L491" s="173" t="s">
        <v>17</v>
      </c>
      <c r="M491" s="173" t="s">
        <v>17</v>
      </c>
      <c r="N491" s="207" t="s">
        <v>17</v>
      </c>
    </row>
    <row r="492" spans="1:14" s="106" customFormat="1" ht="36">
      <c r="A492" s="95">
        <v>2667</v>
      </c>
      <c r="B492" s="96">
        <v>40905</v>
      </c>
      <c r="C492" s="91" t="s">
        <v>866</v>
      </c>
      <c r="D492" s="92">
        <v>193.7</v>
      </c>
      <c r="E492" s="93">
        <f>D492/6.46</f>
        <v>29.984520123839008</v>
      </c>
      <c r="F492" s="92" t="s">
        <v>501</v>
      </c>
      <c r="G492" s="92" t="s">
        <v>355</v>
      </c>
      <c r="H492" s="92" t="s">
        <v>356</v>
      </c>
      <c r="I492" s="92" t="s">
        <v>357</v>
      </c>
      <c r="J492" s="92" t="s">
        <v>358</v>
      </c>
      <c r="K492" s="173" t="s">
        <v>17</v>
      </c>
      <c r="L492" s="173" t="s">
        <v>17</v>
      </c>
      <c r="M492" s="173" t="s">
        <v>17</v>
      </c>
      <c r="N492" s="207" t="s">
        <v>17</v>
      </c>
    </row>
    <row r="493" spans="1:14" s="106" customFormat="1" ht="36">
      <c r="A493" s="95">
        <v>2668</v>
      </c>
      <c r="B493" s="96">
        <v>40905</v>
      </c>
      <c r="C493" s="91" t="s">
        <v>867</v>
      </c>
      <c r="D493" s="92">
        <v>115</v>
      </c>
      <c r="E493" s="93">
        <f>D493/6.46</f>
        <v>17.80185758513932</v>
      </c>
      <c r="F493" s="92" t="s">
        <v>501</v>
      </c>
      <c r="G493" s="92" t="s">
        <v>355</v>
      </c>
      <c r="H493" s="92" t="s">
        <v>356</v>
      </c>
      <c r="I493" s="92" t="s">
        <v>357</v>
      </c>
      <c r="J493" s="92" t="s">
        <v>358</v>
      </c>
      <c r="K493" s="173" t="s">
        <v>17</v>
      </c>
      <c r="L493" s="173" t="s">
        <v>17</v>
      </c>
      <c r="M493" s="173" t="s">
        <v>17</v>
      </c>
      <c r="N493" s="207" t="s">
        <v>17</v>
      </c>
    </row>
    <row r="494" spans="1:14" s="106" customFormat="1" ht="48">
      <c r="A494" s="95">
        <v>2669</v>
      </c>
      <c r="B494" s="96">
        <v>40905</v>
      </c>
      <c r="C494" s="91" t="s">
        <v>868</v>
      </c>
      <c r="D494" s="92">
        <v>464</v>
      </c>
      <c r="E494" s="93">
        <f>D494/6.46</f>
        <v>71.826625386996909</v>
      </c>
      <c r="F494" s="92" t="s">
        <v>386</v>
      </c>
      <c r="G494" s="92" t="s">
        <v>355</v>
      </c>
      <c r="H494" s="92" t="s">
        <v>356</v>
      </c>
      <c r="I494" s="92" t="s">
        <v>357</v>
      </c>
      <c r="J494" s="92" t="s">
        <v>358</v>
      </c>
      <c r="K494" s="173" t="s">
        <v>17</v>
      </c>
      <c r="L494" s="173" t="s">
        <v>17</v>
      </c>
      <c r="M494" s="173" t="s">
        <v>17</v>
      </c>
      <c r="N494" s="207" t="s">
        <v>17</v>
      </c>
    </row>
    <row r="495" spans="1:14" s="106" customFormat="1" ht="24">
      <c r="A495" s="95">
        <v>2670</v>
      </c>
      <c r="B495" s="96">
        <v>40905</v>
      </c>
      <c r="C495" s="91" t="s">
        <v>869</v>
      </c>
      <c r="D495" s="92">
        <v>611.4</v>
      </c>
      <c r="E495" s="93">
        <f>D495/6.46</f>
        <v>94.643962848297207</v>
      </c>
      <c r="F495" s="92" t="s">
        <v>440</v>
      </c>
      <c r="G495" s="92" t="s">
        <v>382</v>
      </c>
      <c r="H495" s="92" t="s">
        <v>393</v>
      </c>
      <c r="I495" s="92" t="s">
        <v>357</v>
      </c>
      <c r="J495" s="92" t="s">
        <v>358</v>
      </c>
      <c r="K495" s="171"/>
      <c r="L495" s="171"/>
      <c r="M495" s="171"/>
      <c r="N495" s="171"/>
    </row>
    <row r="496" spans="1:14" s="106" customFormat="1" ht="24">
      <c r="A496" s="95">
        <v>2672</v>
      </c>
      <c r="B496" s="96">
        <v>40848</v>
      </c>
      <c r="C496" s="91" t="s">
        <v>630</v>
      </c>
      <c r="D496" s="92">
        <f>E496*6.46</f>
        <v>77.52</v>
      </c>
      <c r="E496" s="93">
        <v>12</v>
      </c>
      <c r="F496" s="92" t="s">
        <v>757</v>
      </c>
      <c r="G496" s="92" t="s">
        <v>534</v>
      </c>
      <c r="H496" s="92" t="s">
        <v>356</v>
      </c>
      <c r="I496" s="92" t="s">
        <v>414</v>
      </c>
      <c r="J496" s="92" t="s">
        <v>358</v>
      </c>
      <c r="K496" s="174"/>
      <c r="L496" s="174"/>
      <c r="M496" s="174"/>
      <c r="N496" s="174"/>
    </row>
    <row r="497" spans="1:14" s="106" customFormat="1" ht="24">
      <c r="A497" s="95">
        <v>2673</v>
      </c>
      <c r="B497" s="96">
        <v>40897</v>
      </c>
      <c r="C497" s="91" t="s">
        <v>630</v>
      </c>
      <c r="D497" s="92">
        <f>E497*6.46</f>
        <v>77.52</v>
      </c>
      <c r="E497" s="93">
        <v>12</v>
      </c>
      <c r="F497" s="92" t="s">
        <v>757</v>
      </c>
      <c r="G497" s="92" t="s">
        <v>534</v>
      </c>
      <c r="H497" s="92" t="s">
        <v>356</v>
      </c>
      <c r="I497" s="92" t="s">
        <v>414</v>
      </c>
      <c r="J497" s="92" t="s">
        <v>358</v>
      </c>
      <c r="K497" s="174"/>
      <c r="L497" s="174"/>
      <c r="M497" s="174"/>
      <c r="N497" s="174"/>
    </row>
    <row r="498" spans="1:14" s="106" customFormat="1" ht="24">
      <c r="A498" s="95">
        <v>2674</v>
      </c>
      <c r="B498" s="96">
        <v>40866</v>
      </c>
      <c r="C498" s="91" t="s">
        <v>299</v>
      </c>
      <c r="D498" s="92">
        <v>800</v>
      </c>
      <c r="E498" s="93">
        <f>D498/6.46</f>
        <v>123.83900928792569</v>
      </c>
      <c r="F498" s="92" t="s">
        <v>298</v>
      </c>
      <c r="G498" s="92" t="s">
        <v>768</v>
      </c>
      <c r="H498" s="92" t="s">
        <v>393</v>
      </c>
      <c r="I498" s="92" t="s">
        <v>414</v>
      </c>
      <c r="J498" s="92" t="s">
        <v>358</v>
      </c>
      <c r="K498" s="147" t="s">
        <v>17</v>
      </c>
      <c r="L498" s="147" t="s">
        <v>17</v>
      </c>
      <c r="M498" s="147" t="s">
        <v>17</v>
      </c>
      <c r="N498" s="152" t="s">
        <v>17</v>
      </c>
    </row>
    <row r="499" spans="1:14" s="106" customFormat="1" ht="24">
      <c r="A499" s="95">
        <v>2693</v>
      </c>
      <c r="B499" s="96">
        <v>40886</v>
      </c>
      <c r="C499" s="91" t="s">
        <v>508</v>
      </c>
      <c r="D499" s="92">
        <v>397</v>
      </c>
      <c r="E499" s="93">
        <f>D499/6.46</f>
        <v>61.455108359133128</v>
      </c>
      <c r="F499" s="92" t="s">
        <v>298</v>
      </c>
      <c r="G499" s="92" t="s">
        <v>768</v>
      </c>
      <c r="H499" s="92" t="s">
        <v>393</v>
      </c>
      <c r="I499" s="92" t="s">
        <v>414</v>
      </c>
      <c r="J499" s="92" t="s">
        <v>358</v>
      </c>
      <c r="K499" s="174"/>
      <c r="L499" s="174"/>
      <c r="M499" s="174"/>
      <c r="N499" s="174"/>
    </row>
    <row r="500" spans="1:14" s="106" customFormat="1" ht="24">
      <c r="A500" s="95">
        <v>2697</v>
      </c>
      <c r="B500" s="96">
        <v>40908</v>
      </c>
      <c r="C500" s="91" t="s">
        <v>300</v>
      </c>
      <c r="D500" s="92">
        <v>73.5</v>
      </c>
      <c r="E500" s="93">
        <f>D500/6.46</f>
        <v>11.377708978328174</v>
      </c>
      <c r="F500" s="92" t="s">
        <v>301</v>
      </c>
      <c r="G500" s="92" t="s">
        <v>806</v>
      </c>
      <c r="H500" s="92" t="s">
        <v>1</v>
      </c>
      <c r="I500" s="92" t="s">
        <v>414</v>
      </c>
      <c r="J500" s="92" t="s">
        <v>358</v>
      </c>
      <c r="K500" s="147" t="s">
        <v>17</v>
      </c>
      <c r="L500" s="147" t="s">
        <v>17</v>
      </c>
      <c r="M500" s="147" t="s">
        <v>17</v>
      </c>
      <c r="N500" s="152" t="s">
        <v>17</v>
      </c>
    </row>
    <row r="501" spans="1:14" s="106" customFormat="1" ht="24">
      <c r="A501" s="95">
        <v>2764</v>
      </c>
      <c r="B501" s="90" t="s">
        <v>178</v>
      </c>
      <c r="C501" s="91" t="s">
        <v>568</v>
      </c>
      <c r="D501" s="92">
        <v>7000</v>
      </c>
      <c r="E501" s="93">
        <f>D501/6.46</f>
        <v>1083.5913312693499</v>
      </c>
      <c r="F501" s="92" t="s">
        <v>569</v>
      </c>
      <c r="G501" s="92" t="s">
        <v>570</v>
      </c>
      <c r="H501" s="92" t="s">
        <v>393</v>
      </c>
      <c r="I501" s="92" t="s">
        <v>414</v>
      </c>
      <c r="J501" s="92" t="s">
        <v>358</v>
      </c>
      <c r="K501" s="92" t="s">
        <v>17</v>
      </c>
      <c r="L501" s="94" t="s">
        <v>17</v>
      </c>
      <c r="M501" s="146"/>
      <c r="N501" s="146"/>
    </row>
    <row r="502" spans="1:14" s="106" customFormat="1" ht="24">
      <c r="A502" s="95">
        <v>2765</v>
      </c>
      <c r="B502" s="90">
        <v>40715</v>
      </c>
      <c r="C502" s="91" t="s">
        <v>625</v>
      </c>
      <c r="D502" s="92">
        <v>151.02000000000001</v>
      </c>
      <c r="E502" s="93">
        <f>D502/6.46</f>
        <v>23.377708978328176</v>
      </c>
      <c r="F502" s="92" t="s">
        <v>624</v>
      </c>
      <c r="G502" s="92" t="s">
        <v>387</v>
      </c>
      <c r="H502" s="92" t="s">
        <v>356</v>
      </c>
      <c r="I502" s="92" t="s">
        <v>357</v>
      </c>
      <c r="J502" s="92" t="s">
        <v>358</v>
      </c>
      <c r="K502" s="92" t="s">
        <v>17</v>
      </c>
      <c r="L502" s="94" t="s">
        <v>17</v>
      </c>
      <c r="M502" s="146"/>
      <c r="N502" s="146"/>
    </row>
    <row r="503" spans="1:14" s="106" customFormat="1" ht="24">
      <c r="A503" s="95">
        <v>2766</v>
      </c>
      <c r="B503" s="90">
        <v>40715</v>
      </c>
      <c r="C503" s="91" t="s">
        <v>623</v>
      </c>
      <c r="D503" s="92">
        <v>274.60000000000002</v>
      </c>
      <c r="E503" s="93">
        <f>D503/6.46</f>
        <v>42.507739938080498</v>
      </c>
      <c r="F503" s="92" t="s">
        <v>624</v>
      </c>
      <c r="G503" s="92" t="s">
        <v>387</v>
      </c>
      <c r="H503" s="92" t="s">
        <v>356</v>
      </c>
      <c r="I503" s="92" t="s">
        <v>357</v>
      </c>
      <c r="J503" s="92" t="s">
        <v>358</v>
      </c>
      <c r="K503" s="169"/>
      <c r="L503" s="169"/>
      <c r="M503" s="171"/>
      <c r="N503" s="171"/>
    </row>
    <row r="504" spans="1:14" s="106" customFormat="1" ht="24">
      <c r="A504" s="95">
        <v>2767</v>
      </c>
      <c r="B504" s="90">
        <v>40574</v>
      </c>
      <c r="C504" s="91" t="s">
        <v>441</v>
      </c>
      <c r="D504" s="92">
        <v>1403.23</v>
      </c>
      <c r="E504" s="93">
        <f>D504/6.46</f>
        <v>217.21826625386998</v>
      </c>
      <c r="F504" s="92" t="s">
        <v>442</v>
      </c>
      <c r="G504" s="92" t="s">
        <v>382</v>
      </c>
      <c r="H504" s="92" t="s">
        <v>365</v>
      </c>
      <c r="I504" s="92" t="s">
        <v>357</v>
      </c>
      <c r="J504" s="92" t="s">
        <v>358</v>
      </c>
      <c r="K504" s="92"/>
      <c r="L504" s="171"/>
      <c r="M504" s="171"/>
      <c r="N504" s="171"/>
    </row>
    <row r="505" spans="1:14" s="106" customFormat="1" ht="24">
      <c r="A505" s="95">
        <v>2768</v>
      </c>
      <c r="B505" s="90">
        <v>40602</v>
      </c>
      <c r="C505" s="91" t="s">
        <v>441</v>
      </c>
      <c r="D505" s="92">
        <v>823.33</v>
      </c>
      <c r="E505" s="93">
        <f>D505/6.46</f>
        <v>127.45046439628484</v>
      </c>
      <c r="F505" s="92" t="s">
        <v>442</v>
      </c>
      <c r="G505" s="92" t="s">
        <v>382</v>
      </c>
      <c r="H505" s="92" t="s">
        <v>365</v>
      </c>
      <c r="I505" s="92" t="s">
        <v>357</v>
      </c>
      <c r="J505" s="92" t="s">
        <v>358</v>
      </c>
      <c r="K505" s="92"/>
      <c r="L505" s="171"/>
      <c r="M505" s="171"/>
      <c r="N505" s="171"/>
    </row>
    <row r="506" spans="1:14" s="106" customFormat="1" ht="24">
      <c r="A506" s="95">
        <v>2769</v>
      </c>
      <c r="B506" s="90">
        <v>40633</v>
      </c>
      <c r="C506" s="91" t="s">
        <v>441</v>
      </c>
      <c r="D506" s="92">
        <v>823.33</v>
      </c>
      <c r="E506" s="93">
        <f>D506/6.46</f>
        <v>127.45046439628484</v>
      </c>
      <c r="F506" s="92" t="s">
        <v>442</v>
      </c>
      <c r="G506" s="92" t="s">
        <v>382</v>
      </c>
      <c r="H506" s="92" t="s">
        <v>365</v>
      </c>
      <c r="I506" s="92" t="s">
        <v>357</v>
      </c>
      <c r="J506" s="92" t="s">
        <v>358</v>
      </c>
      <c r="K506" s="92"/>
      <c r="L506" s="171"/>
      <c r="M506" s="171"/>
      <c r="N506" s="171"/>
    </row>
    <row r="507" spans="1:14" s="106" customFormat="1" ht="24">
      <c r="A507" s="95">
        <v>2770</v>
      </c>
      <c r="B507" s="90">
        <v>40663</v>
      </c>
      <c r="C507" s="91" t="s">
        <v>441</v>
      </c>
      <c r="D507" s="92">
        <v>831.66</v>
      </c>
      <c r="E507" s="93">
        <f>D507/6.46</f>
        <v>128.73993808049536</v>
      </c>
      <c r="F507" s="92" t="s">
        <v>442</v>
      </c>
      <c r="G507" s="92" t="s">
        <v>382</v>
      </c>
      <c r="H507" s="92" t="s">
        <v>365</v>
      </c>
      <c r="I507" s="92" t="s">
        <v>357</v>
      </c>
      <c r="J507" s="92" t="s">
        <v>358</v>
      </c>
      <c r="K507" s="92"/>
      <c r="L507" s="169"/>
      <c r="M507" s="169"/>
      <c r="N507" s="169"/>
    </row>
    <row r="508" spans="1:14" s="106" customFormat="1" ht="24">
      <c r="A508" s="95">
        <v>2771</v>
      </c>
      <c r="B508" s="90">
        <v>40693</v>
      </c>
      <c r="C508" s="91" t="s">
        <v>441</v>
      </c>
      <c r="D508" s="92">
        <v>1408.06</v>
      </c>
      <c r="E508" s="93">
        <f>D508/6.46</f>
        <v>217.96594427244582</v>
      </c>
      <c r="F508" s="92" t="s">
        <v>442</v>
      </c>
      <c r="G508" s="92" t="s">
        <v>382</v>
      </c>
      <c r="H508" s="92" t="s">
        <v>365</v>
      </c>
      <c r="I508" s="92" t="s">
        <v>357</v>
      </c>
      <c r="J508" s="92" t="s">
        <v>358</v>
      </c>
      <c r="K508" s="169"/>
      <c r="L508" s="169"/>
      <c r="M508" s="171"/>
      <c r="N508" s="171"/>
    </row>
    <row r="509" spans="1:14" s="106" customFormat="1" ht="24">
      <c r="A509" s="95">
        <v>2772</v>
      </c>
      <c r="B509" s="90">
        <v>40724</v>
      </c>
      <c r="C509" s="91" t="s">
        <v>441</v>
      </c>
      <c r="D509" s="92">
        <v>1311.08</v>
      </c>
      <c r="E509" s="93">
        <f>D509/6.46</f>
        <v>202.95356037151703</v>
      </c>
      <c r="F509" s="92" t="s">
        <v>442</v>
      </c>
      <c r="G509" s="92" t="s">
        <v>382</v>
      </c>
      <c r="H509" s="92" t="s">
        <v>365</v>
      </c>
      <c r="I509" s="92" t="s">
        <v>357</v>
      </c>
      <c r="J509" s="92" t="s">
        <v>358</v>
      </c>
      <c r="K509" s="169"/>
      <c r="L509" s="169"/>
      <c r="M509" s="171"/>
      <c r="N509" s="171"/>
    </row>
    <row r="510" spans="1:14" s="106" customFormat="1" ht="24">
      <c r="A510" s="95">
        <v>2773</v>
      </c>
      <c r="B510" s="90">
        <v>40754</v>
      </c>
      <c r="C510" s="91" t="s">
        <v>441</v>
      </c>
      <c r="D510" s="92">
        <v>1301.27</v>
      </c>
      <c r="E510" s="93">
        <f>D510/6.46</f>
        <v>201.43498452012383</v>
      </c>
      <c r="F510" s="92" t="s">
        <v>442</v>
      </c>
      <c r="G510" s="92" t="s">
        <v>382</v>
      </c>
      <c r="H510" s="92" t="s">
        <v>365</v>
      </c>
      <c r="I510" s="92" t="s">
        <v>357</v>
      </c>
      <c r="J510" s="92" t="s">
        <v>358</v>
      </c>
      <c r="K510" s="204"/>
      <c r="L510" s="204"/>
      <c r="M510" s="211"/>
      <c r="N510" s="211"/>
    </row>
    <row r="511" spans="1:14" s="106" customFormat="1" ht="24">
      <c r="A511" s="95">
        <v>2774</v>
      </c>
      <c r="B511" s="96">
        <v>40905</v>
      </c>
      <c r="C511" s="91" t="s">
        <v>794</v>
      </c>
      <c r="D511" s="92">
        <v>784.03</v>
      </c>
      <c r="E511" s="93">
        <f>D511/6.46</f>
        <v>121.36687306501548</v>
      </c>
      <c r="F511" s="92" t="s">
        <v>442</v>
      </c>
      <c r="G511" s="92" t="s">
        <v>382</v>
      </c>
      <c r="H511" s="92" t="s">
        <v>393</v>
      </c>
      <c r="I511" s="92" t="s">
        <v>357</v>
      </c>
      <c r="J511" s="92" t="s">
        <v>358</v>
      </c>
      <c r="K511" s="172" t="s">
        <v>17</v>
      </c>
      <c r="L511" s="172" t="s">
        <v>17</v>
      </c>
      <c r="M511" s="172" t="s">
        <v>17</v>
      </c>
      <c r="N511" s="179" t="s">
        <v>17</v>
      </c>
    </row>
    <row r="512" spans="1:14" s="106" customFormat="1" ht="24">
      <c r="A512" s="95">
        <v>2775</v>
      </c>
      <c r="B512" s="96">
        <v>40814</v>
      </c>
      <c r="C512" s="91" t="s">
        <v>794</v>
      </c>
      <c r="D512" s="92">
        <v>1336.57</v>
      </c>
      <c r="E512" s="93">
        <v>206.89938080495355</v>
      </c>
      <c r="F512" s="92" t="s">
        <v>442</v>
      </c>
      <c r="G512" s="92" t="s">
        <v>870</v>
      </c>
      <c r="H512" s="92" t="s">
        <v>365</v>
      </c>
      <c r="I512" s="92" t="s">
        <v>357</v>
      </c>
      <c r="J512" s="92" t="s">
        <v>358</v>
      </c>
      <c r="K512" s="172" t="s">
        <v>17</v>
      </c>
      <c r="L512" s="172" t="s">
        <v>17</v>
      </c>
      <c r="M512" s="172" t="s">
        <v>17</v>
      </c>
      <c r="N512" s="179" t="s">
        <v>17</v>
      </c>
    </row>
    <row r="513" spans="1:14" s="106" customFormat="1" ht="24">
      <c r="A513" s="95">
        <v>2776</v>
      </c>
      <c r="B513" s="96">
        <v>40844</v>
      </c>
      <c r="C513" s="91" t="s">
        <v>794</v>
      </c>
      <c r="D513" s="92">
        <v>774.24</v>
      </c>
      <c r="E513" s="93">
        <v>119.85139318885449</v>
      </c>
      <c r="F513" s="92" t="s">
        <v>442</v>
      </c>
      <c r="G513" s="92" t="s">
        <v>870</v>
      </c>
      <c r="H513" s="92" t="s">
        <v>365</v>
      </c>
      <c r="I513" s="92" t="s">
        <v>357</v>
      </c>
      <c r="J513" s="92" t="s">
        <v>358</v>
      </c>
      <c r="K513" s="172" t="s">
        <v>17</v>
      </c>
      <c r="L513" s="172" t="s">
        <v>17</v>
      </c>
      <c r="M513" s="172" t="s">
        <v>17</v>
      </c>
      <c r="N513" s="179" t="s">
        <v>17</v>
      </c>
    </row>
    <row r="514" spans="1:14" s="106" customFormat="1">
      <c r="A514" s="95">
        <v>2777</v>
      </c>
      <c r="B514" s="96">
        <v>40601</v>
      </c>
      <c r="C514" s="91" t="s">
        <v>468</v>
      </c>
      <c r="D514" s="92">
        <v>144.31639999999999</v>
      </c>
      <c r="E514" s="145">
        <v>22.34</v>
      </c>
      <c r="F514" s="166" t="s">
        <v>345</v>
      </c>
      <c r="G514" s="92" t="s">
        <v>469</v>
      </c>
      <c r="H514" s="92" t="s">
        <v>393</v>
      </c>
      <c r="I514" s="92" t="s">
        <v>414</v>
      </c>
      <c r="J514" s="92" t="s">
        <v>358</v>
      </c>
      <c r="K514" s="202"/>
      <c r="L514" s="202"/>
      <c r="M514" s="142"/>
      <c r="N514" s="142"/>
    </row>
    <row r="515" spans="1:14" s="106" customFormat="1">
      <c r="A515" s="95">
        <v>2778</v>
      </c>
      <c r="B515" s="96">
        <v>40601</v>
      </c>
      <c r="C515" s="91" t="s">
        <v>468</v>
      </c>
      <c r="D515" s="92">
        <v>841.15660000000003</v>
      </c>
      <c r="E515" s="145">
        <v>130.21</v>
      </c>
      <c r="F515" s="166" t="s">
        <v>345</v>
      </c>
      <c r="G515" s="92" t="s">
        <v>469</v>
      </c>
      <c r="H515" s="92" t="s">
        <v>393</v>
      </c>
      <c r="I515" s="92" t="s">
        <v>414</v>
      </c>
      <c r="J515" s="92" t="s">
        <v>358</v>
      </c>
      <c r="K515" s="171"/>
      <c r="L515" s="171"/>
      <c r="M515" s="171"/>
      <c r="N515" s="171"/>
    </row>
    <row r="516" spans="1:14" s="159" customFormat="1">
      <c r="A516" s="95">
        <v>2779</v>
      </c>
      <c r="B516" s="96">
        <v>40635</v>
      </c>
      <c r="C516" s="91" t="s">
        <v>468</v>
      </c>
      <c r="D516" s="92">
        <f>E516*6.46</f>
        <v>248.9684</v>
      </c>
      <c r="E516" s="151">
        <v>38.54</v>
      </c>
      <c r="F516" s="167" t="s">
        <v>345</v>
      </c>
      <c r="G516" s="92" t="s">
        <v>469</v>
      </c>
      <c r="H516" s="92" t="s">
        <v>393</v>
      </c>
      <c r="I516" s="92" t="s">
        <v>414</v>
      </c>
      <c r="J516" s="92" t="s">
        <v>358</v>
      </c>
      <c r="K516" s="169"/>
      <c r="L516" s="169"/>
      <c r="M516" s="169"/>
      <c r="N516" s="169"/>
    </row>
    <row r="517" spans="1:14" s="159" customFormat="1" ht="36">
      <c r="A517" s="95">
        <v>2780</v>
      </c>
      <c r="B517" s="96">
        <v>40639</v>
      </c>
      <c r="C517" s="91" t="s">
        <v>902</v>
      </c>
      <c r="D517" s="92">
        <f>E517*6.46</f>
        <v>7457.1655999999994</v>
      </c>
      <c r="E517" s="93">
        <v>1154.3599999999999</v>
      </c>
      <c r="F517" s="92" t="s">
        <v>567</v>
      </c>
      <c r="G517" s="92" t="s">
        <v>469</v>
      </c>
      <c r="H517" s="92" t="s">
        <v>393</v>
      </c>
      <c r="I517" s="92" t="s">
        <v>414</v>
      </c>
      <c r="J517" s="92" t="s">
        <v>358</v>
      </c>
      <c r="K517" s="169"/>
      <c r="L517" s="169"/>
      <c r="M517" s="169"/>
      <c r="N517" s="169"/>
    </row>
    <row r="518" spans="1:14" s="106" customFormat="1" ht="24">
      <c r="A518" s="95">
        <v>2781</v>
      </c>
      <c r="B518" s="163">
        <v>40574</v>
      </c>
      <c r="C518" s="164" t="s">
        <v>903</v>
      </c>
      <c r="D518" s="92">
        <v>750</v>
      </c>
      <c r="E518" s="93">
        <f>D518/6.46</f>
        <v>116.09907120743034</v>
      </c>
      <c r="F518" s="165" t="s">
        <v>442</v>
      </c>
      <c r="G518" s="165" t="s">
        <v>443</v>
      </c>
      <c r="H518" s="165" t="s">
        <v>365</v>
      </c>
      <c r="I518" s="165" t="s">
        <v>357</v>
      </c>
      <c r="J518" s="165" t="s">
        <v>358</v>
      </c>
      <c r="K518" s="165"/>
      <c r="L518" s="202"/>
      <c r="M518" s="202"/>
      <c r="N518" s="202"/>
    </row>
    <row r="519" spans="1:14" ht="24">
      <c r="A519" s="95">
        <v>2782</v>
      </c>
      <c r="B519" s="90">
        <v>40634</v>
      </c>
      <c r="C519" s="91" t="s">
        <v>435</v>
      </c>
      <c r="D519" s="92">
        <f>E519*6.46</f>
        <v>1292</v>
      </c>
      <c r="E519" s="93">
        <v>200</v>
      </c>
      <c r="F519" s="92" t="s">
        <v>436</v>
      </c>
      <c r="G519" s="92" t="s">
        <v>437</v>
      </c>
      <c r="H519" s="92" t="s">
        <v>356</v>
      </c>
      <c r="I519" s="92" t="s">
        <v>414</v>
      </c>
      <c r="J519" s="92" t="s">
        <v>358</v>
      </c>
      <c r="K519" s="92" t="s">
        <v>17</v>
      </c>
      <c r="L519" s="94" t="s">
        <v>17</v>
      </c>
      <c r="M519" s="132"/>
      <c r="N519" s="132"/>
    </row>
    <row r="520" spans="1:14" s="102" customFormat="1" ht="24">
      <c r="A520" s="95">
        <v>2118</v>
      </c>
      <c r="B520" s="90" t="s">
        <v>119</v>
      </c>
      <c r="C520" s="91" t="s">
        <v>288</v>
      </c>
      <c r="D520" s="92">
        <v>70</v>
      </c>
      <c r="E520" s="93">
        <f t="shared" ref="E520:E528" si="0">D520/6.46</f>
        <v>10.835913312693499</v>
      </c>
      <c r="F520" s="92" t="s">
        <v>104</v>
      </c>
      <c r="G520" s="92" t="s">
        <v>269</v>
      </c>
      <c r="H520" s="92" t="s">
        <v>103</v>
      </c>
      <c r="I520" s="92" t="s">
        <v>265</v>
      </c>
      <c r="J520" s="92" t="s">
        <v>266</v>
      </c>
      <c r="K520" s="92" t="s">
        <v>17</v>
      </c>
      <c r="L520" s="94" t="s">
        <v>17</v>
      </c>
      <c r="M520" s="131"/>
      <c r="N520" s="131"/>
    </row>
    <row r="521" spans="1:14" s="102" customFormat="1" ht="24">
      <c r="A521" s="95">
        <v>2117</v>
      </c>
      <c r="B521" s="90" t="s">
        <v>119</v>
      </c>
      <c r="C521" s="91" t="s">
        <v>289</v>
      </c>
      <c r="D521" s="92">
        <v>10</v>
      </c>
      <c r="E521" s="93">
        <f t="shared" si="0"/>
        <v>1.5479876160990713</v>
      </c>
      <c r="F521" s="92" t="s">
        <v>104</v>
      </c>
      <c r="G521" s="92" t="s">
        <v>269</v>
      </c>
      <c r="H521" s="92" t="s">
        <v>103</v>
      </c>
      <c r="I521" s="92" t="s">
        <v>265</v>
      </c>
      <c r="J521" s="92" t="s">
        <v>266</v>
      </c>
      <c r="K521" s="92" t="s">
        <v>17</v>
      </c>
      <c r="L521" s="94" t="s">
        <v>17</v>
      </c>
      <c r="M521" s="131"/>
      <c r="N521" s="131"/>
    </row>
    <row r="522" spans="1:14" s="102" customFormat="1" ht="24">
      <c r="A522" s="95">
        <v>2048</v>
      </c>
      <c r="B522" s="90">
        <v>40581</v>
      </c>
      <c r="C522" s="91" t="s">
        <v>901</v>
      </c>
      <c r="D522" s="92">
        <v>20</v>
      </c>
      <c r="E522" s="93">
        <f t="shared" si="0"/>
        <v>3.0959752321981426</v>
      </c>
      <c r="F522" s="92" t="s">
        <v>268</v>
      </c>
      <c r="G522" s="92" t="s">
        <v>99</v>
      </c>
      <c r="H522" s="92" t="s">
        <v>100</v>
      </c>
      <c r="I522" s="92" t="s">
        <v>265</v>
      </c>
      <c r="J522" s="92" t="s">
        <v>266</v>
      </c>
      <c r="K522" s="92" t="s">
        <v>17</v>
      </c>
      <c r="L522" s="94" t="s">
        <v>17</v>
      </c>
      <c r="M522" s="131"/>
      <c r="N522" s="131"/>
    </row>
    <row r="523" spans="1:14" s="102" customFormat="1" ht="48">
      <c r="A523" s="95">
        <v>2063</v>
      </c>
      <c r="B523" s="90" t="s">
        <v>123</v>
      </c>
      <c r="C523" s="91" t="s">
        <v>276</v>
      </c>
      <c r="D523" s="92">
        <v>30</v>
      </c>
      <c r="E523" s="93">
        <f t="shared" si="0"/>
        <v>4.643962848297214</v>
      </c>
      <c r="F523" s="92" t="s">
        <v>104</v>
      </c>
      <c r="G523" s="92" t="s">
        <v>269</v>
      </c>
      <c r="H523" s="92" t="s">
        <v>103</v>
      </c>
      <c r="I523" s="92" t="s">
        <v>265</v>
      </c>
      <c r="J523" s="92" t="s">
        <v>266</v>
      </c>
      <c r="K523" s="92" t="s">
        <v>17</v>
      </c>
      <c r="L523" s="94" t="s">
        <v>17</v>
      </c>
      <c r="M523" s="131"/>
      <c r="N523" s="131"/>
    </row>
    <row r="524" spans="1:14" s="102" customFormat="1" ht="24">
      <c r="A524" s="95">
        <v>2061</v>
      </c>
      <c r="B524" s="90">
        <v>40583</v>
      </c>
      <c r="C524" s="91" t="s">
        <v>295</v>
      </c>
      <c r="D524" s="92">
        <v>34</v>
      </c>
      <c r="E524" s="93">
        <f t="shared" si="0"/>
        <v>5.2631578947368425</v>
      </c>
      <c r="F524" s="92" t="s">
        <v>104</v>
      </c>
      <c r="G524" s="92" t="s">
        <v>269</v>
      </c>
      <c r="H524" s="92" t="s">
        <v>103</v>
      </c>
      <c r="I524" s="92" t="s">
        <v>265</v>
      </c>
      <c r="J524" s="92" t="s">
        <v>266</v>
      </c>
      <c r="K524" s="92" t="s">
        <v>17</v>
      </c>
      <c r="L524" s="94" t="s">
        <v>17</v>
      </c>
      <c r="M524" s="131"/>
      <c r="N524" s="131"/>
    </row>
    <row r="525" spans="1:14" s="102" customFormat="1" ht="24">
      <c r="A525" s="95">
        <v>2206</v>
      </c>
      <c r="B525" s="90" t="s">
        <v>169</v>
      </c>
      <c r="C525" s="91" t="s">
        <v>295</v>
      </c>
      <c r="D525" s="92">
        <v>13</v>
      </c>
      <c r="E525" s="93">
        <f t="shared" si="0"/>
        <v>2.0123839009287927</v>
      </c>
      <c r="F525" s="92" t="s">
        <v>104</v>
      </c>
      <c r="G525" s="92" t="s">
        <v>269</v>
      </c>
      <c r="H525" s="92" t="s">
        <v>103</v>
      </c>
      <c r="I525" s="92" t="s">
        <v>265</v>
      </c>
      <c r="J525" s="92" t="s">
        <v>266</v>
      </c>
      <c r="K525" s="92" t="s">
        <v>17</v>
      </c>
      <c r="L525" s="94" t="s">
        <v>17</v>
      </c>
      <c r="M525" s="131"/>
      <c r="N525" s="131"/>
    </row>
    <row r="526" spans="1:14" s="102" customFormat="1" ht="36">
      <c r="A526" s="95">
        <v>2459</v>
      </c>
      <c r="B526" s="90" t="s">
        <v>124</v>
      </c>
      <c r="C526" s="91" t="s">
        <v>294</v>
      </c>
      <c r="D526" s="92">
        <v>152</v>
      </c>
      <c r="E526" s="93">
        <f t="shared" si="0"/>
        <v>23.529411764705884</v>
      </c>
      <c r="F526" s="92" t="s">
        <v>106</v>
      </c>
      <c r="G526" s="92" t="s">
        <v>285</v>
      </c>
      <c r="H526" s="92" t="s">
        <v>103</v>
      </c>
      <c r="I526" s="92" t="s">
        <v>265</v>
      </c>
      <c r="J526" s="92" t="s">
        <v>266</v>
      </c>
      <c r="K526" s="92" t="s">
        <v>17</v>
      </c>
      <c r="L526" s="94" t="s">
        <v>17</v>
      </c>
      <c r="M526" s="131"/>
      <c r="N526" s="131"/>
    </row>
    <row r="527" spans="1:14" s="102" customFormat="1" ht="48">
      <c r="A527" s="95">
        <v>2066</v>
      </c>
      <c r="B527" s="90" t="s">
        <v>118</v>
      </c>
      <c r="C527" s="91" t="s">
        <v>277</v>
      </c>
      <c r="D527" s="92">
        <v>22</v>
      </c>
      <c r="E527" s="93">
        <f t="shared" si="0"/>
        <v>3.4055727554179565</v>
      </c>
      <c r="F527" s="92" t="s">
        <v>104</v>
      </c>
      <c r="G527" s="92" t="s">
        <v>269</v>
      </c>
      <c r="H527" s="92" t="s">
        <v>103</v>
      </c>
      <c r="I527" s="92" t="s">
        <v>265</v>
      </c>
      <c r="J527" s="92" t="s">
        <v>266</v>
      </c>
      <c r="K527" s="92" t="s">
        <v>17</v>
      </c>
      <c r="L527" s="94" t="s">
        <v>17</v>
      </c>
      <c r="M527" s="131"/>
      <c r="N527" s="131"/>
    </row>
    <row r="528" spans="1:14" s="102" customFormat="1" ht="48">
      <c r="A528" s="95">
        <v>2067</v>
      </c>
      <c r="B528" s="90" t="s">
        <v>118</v>
      </c>
      <c r="C528" s="91" t="s">
        <v>277</v>
      </c>
      <c r="D528" s="92">
        <v>34</v>
      </c>
      <c r="E528" s="93">
        <f t="shared" si="0"/>
        <v>5.2631578947368425</v>
      </c>
      <c r="F528" s="92" t="s">
        <v>104</v>
      </c>
      <c r="G528" s="92" t="s">
        <v>269</v>
      </c>
      <c r="H528" s="92" t="s">
        <v>103</v>
      </c>
      <c r="I528" s="92" t="s">
        <v>265</v>
      </c>
      <c r="J528" s="92" t="s">
        <v>266</v>
      </c>
      <c r="K528" s="92" t="s">
        <v>17</v>
      </c>
      <c r="L528" s="94" t="s">
        <v>17</v>
      </c>
      <c r="M528" s="131"/>
      <c r="N528" s="131"/>
    </row>
    <row r="529" spans="1:14" ht="36">
      <c r="A529" s="95">
        <v>2053</v>
      </c>
      <c r="B529" s="163" t="s">
        <v>116</v>
      </c>
      <c r="C529" s="164" t="s">
        <v>271</v>
      </c>
      <c r="D529" s="165">
        <v>6</v>
      </c>
      <c r="E529" s="93">
        <f t="shared" ref="E529" si="1">D529/6.46</f>
        <v>0.92879256965944268</v>
      </c>
      <c r="F529" s="165" t="s">
        <v>272</v>
      </c>
      <c r="G529" s="165" t="s">
        <v>117</v>
      </c>
      <c r="H529" s="165" t="s">
        <v>267</v>
      </c>
      <c r="I529" s="165" t="s">
        <v>265</v>
      </c>
      <c r="J529" s="165" t="s">
        <v>266</v>
      </c>
      <c r="K529" s="165" t="s">
        <v>17</v>
      </c>
      <c r="L529" s="177" t="s">
        <v>17</v>
      </c>
      <c r="M529" s="89"/>
      <c r="N529" s="89"/>
    </row>
    <row r="530" spans="1:14" s="102" customFormat="1" ht="36">
      <c r="A530" s="95">
        <v>2068</v>
      </c>
      <c r="B530" s="90" t="s">
        <v>116</v>
      </c>
      <c r="C530" s="91" t="s">
        <v>278</v>
      </c>
      <c r="D530" s="92">
        <v>16</v>
      </c>
      <c r="E530" s="93">
        <f t="shared" ref="E530:E545" si="2">D530/6.46</f>
        <v>2.4767801857585141</v>
      </c>
      <c r="F530" s="92" t="s">
        <v>104</v>
      </c>
      <c r="G530" s="92" t="s">
        <v>269</v>
      </c>
      <c r="H530" s="92" t="s">
        <v>103</v>
      </c>
      <c r="I530" s="92" t="s">
        <v>265</v>
      </c>
      <c r="J530" s="92" t="s">
        <v>266</v>
      </c>
      <c r="K530" s="92" t="s">
        <v>17</v>
      </c>
      <c r="L530" s="94" t="s">
        <v>17</v>
      </c>
      <c r="M530" s="131"/>
      <c r="N530" s="131"/>
    </row>
    <row r="531" spans="1:14" s="102" customFormat="1" ht="24">
      <c r="A531" s="95">
        <v>2112</v>
      </c>
      <c r="B531" s="90" t="s">
        <v>116</v>
      </c>
      <c r="C531" s="91" t="s">
        <v>287</v>
      </c>
      <c r="D531" s="92">
        <v>22</v>
      </c>
      <c r="E531" s="93">
        <f t="shared" si="2"/>
        <v>3.4055727554179565</v>
      </c>
      <c r="F531" s="92" t="s">
        <v>104</v>
      </c>
      <c r="G531" s="92" t="s">
        <v>269</v>
      </c>
      <c r="H531" s="92" t="s">
        <v>100</v>
      </c>
      <c r="I531" s="92" t="s">
        <v>265</v>
      </c>
      <c r="J531" s="92" t="s">
        <v>266</v>
      </c>
      <c r="K531" s="92" t="s">
        <v>17</v>
      </c>
      <c r="L531" s="94" t="s">
        <v>17</v>
      </c>
      <c r="M531" s="131"/>
      <c r="N531" s="131"/>
    </row>
    <row r="532" spans="1:14" s="102" customFormat="1" ht="36">
      <c r="A532" s="95">
        <v>2113</v>
      </c>
      <c r="B532" s="90" t="s">
        <v>122</v>
      </c>
      <c r="C532" s="91" t="s">
        <v>279</v>
      </c>
      <c r="D532" s="92">
        <v>12</v>
      </c>
      <c r="E532" s="93">
        <f t="shared" si="2"/>
        <v>1.8575851393188854</v>
      </c>
      <c r="F532" s="92" t="s">
        <v>104</v>
      </c>
      <c r="G532" s="92" t="s">
        <v>269</v>
      </c>
      <c r="H532" s="92" t="s">
        <v>103</v>
      </c>
      <c r="I532" s="92" t="s">
        <v>265</v>
      </c>
      <c r="J532" s="92" t="s">
        <v>266</v>
      </c>
      <c r="K532" s="92" t="s">
        <v>17</v>
      </c>
      <c r="L532" s="94" t="s">
        <v>17</v>
      </c>
      <c r="M532" s="131"/>
      <c r="N532" s="131"/>
    </row>
    <row r="533" spans="1:14" s="102" customFormat="1" ht="36">
      <c r="A533" s="95">
        <v>2070</v>
      </c>
      <c r="B533" s="90" t="s">
        <v>122</v>
      </c>
      <c r="C533" s="91" t="s">
        <v>280</v>
      </c>
      <c r="D533" s="92">
        <v>17</v>
      </c>
      <c r="E533" s="93">
        <f t="shared" si="2"/>
        <v>2.6315789473684212</v>
      </c>
      <c r="F533" s="92" t="s">
        <v>104</v>
      </c>
      <c r="G533" s="92" t="s">
        <v>269</v>
      </c>
      <c r="H533" s="92" t="s">
        <v>103</v>
      </c>
      <c r="I533" s="92" t="s">
        <v>265</v>
      </c>
      <c r="J533" s="92" t="s">
        <v>266</v>
      </c>
      <c r="K533" s="92" t="s">
        <v>17</v>
      </c>
      <c r="L533" s="94" t="s">
        <v>17</v>
      </c>
      <c r="M533" s="131"/>
      <c r="N533" s="131"/>
    </row>
    <row r="534" spans="1:14" s="102" customFormat="1" ht="36">
      <c r="A534" s="95">
        <v>2090</v>
      </c>
      <c r="B534" s="90" t="s">
        <v>122</v>
      </c>
      <c r="C534" s="91" t="s">
        <v>286</v>
      </c>
      <c r="D534" s="92">
        <v>113</v>
      </c>
      <c r="E534" s="93">
        <f t="shared" si="2"/>
        <v>17.492260061919506</v>
      </c>
      <c r="F534" s="92" t="s">
        <v>106</v>
      </c>
      <c r="G534" s="92" t="s">
        <v>285</v>
      </c>
      <c r="H534" s="92" t="s">
        <v>270</v>
      </c>
      <c r="I534" s="92" t="s">
        <v>265</v>
      </c>
      <c r="J534" s="92" t="s">
        <v>266</v>
      </c>
      <c r="K534" s="92" t="s">
        <v>17</v>
      </c>
      <c r="L534" s="94" t="s">
        <v>17</v>
      </c>
      <c r="M534" s="131"/>
      <c r="N534" s="131"/>
    </row>
    <row r="535" spans="1:14" s="102" customFormat="1" ht="48">
      <c r="A535" s="95">
        <v>2072</v>
      </c>
      <c r="B535" s="90" t="s">
        <v>127</v>
      </c>
      <c r="C535" s="91" t="s">
        <v>281</v>
      </c>
      <c r="D535" s="92">
        <v>14</v>
      </c>
      <c r="E535" s="93">
        <f t="shared" si="2"/>
        <v>2.1671826625386998</v>
      </c>
      <c r="F535" s="92" t="s">
        <v>104</v>
      </c>
      <c r="G535" s="92" t="s">
        <v>269</v>
      </c>
      <c r="H535" s="92" t="s">
        <v>103</v>
      </c>
      <c r="I535" s="92" t="s">
        <v>265</v>
      </c>
      <c r="J535" s="92" t="s">
        <v>266</v>
      </c>
      <c r="K535" s="92" t="s">
        <v>17</v>
      </c>
      <c r="L535" s="94" t="s">
        <v>17</v>
      </c>
      <c r="M535" s="131"/>
      <c r="N535" s="131"/>
    </row>
    <row r="536" spans="1:14" s="102" customFormat="1" ht="36">
      <c r="A536" s="95">
        <v>2073</v>
      </c>
      <c r="B536" s="90" t="s">
        <v>128</v>
      </c>
      <c r="C536" s="91" t="s">
        <v>282</v>
      </c>
      <c r="D536" s="92">
        <v>15</v>
      </c>
      <c r="E536" s="93">
        <f t="shared" si="2"/>
        <v>2.321981424148607</v>
      </c>
      <c r="F536" s="92" t="s">
        <v>104</v>
      </c>
      <c r="G536" s="92" t="s">
        <v>269</v>
      </c>
      <c r="H536" s="92" t="s">
        <v>270</v>
      </c>
      <c r="I536" s="92" t="s">
        <v>265</v>
      </c>
      <c r="J536" s="92" t="s">
        <v>266</v>
      </c>
      <c r="K536" s="92" t="s">
        <v>17</v>
      </c>
      <c r="L536" s="94" t="s">
        <v>17</v>
      </c>
      <c r="M536" s="131"/>
      <c r="N536" s="131"/>
    </row>
    <row r="537" spans="1:14" s="102" customFormat="1" ht="36">
      <c r="A537" s="95">
        <v>2074</v>
      </c>
      <c r="B537" s="90" t="s">
        <v>128</v>
      </c>
      <c r="C537" s="91" t="s">
        <v>282</v>
      </c>
      <c r="D537" s="92">
        <v>18</v>
      </c>
      <c r="E537" s="93">
        <f t="shared" si="2"/>
        <v>2.7863777089783284</v>
      </c>
      <c r="F537" s="92" t="s">
        <v>104</v>
      </c>
      <c r="G537" s="92" t="s">
        <v>269</v>
      </c>
      <c r="H537" s="92" t="s">
        <v>103</v>
      </c>
      <c r="I537" s="92" t="s">
        <v>265</v>
      </c>
      <c r="J537" s="92" t="s">
        <v>266</v>
      </c>
      <c r="K537" s="92" t="s">
        <v>17</v>
      </c>
      <c r="L537" s="94" t="s">
        <v>17</v>
      </c>
      <c r="M537" s="132"/>
      <c r="N537" s="132"/>
    </row>
    <row r="538" spans="1:14" s="102" customFormat="1" ht="36">
      <c r="A538" s="95">
        <v>2089</v>
      </c>
      <c r="B538" s="90" t="s">
        <v>128</v>
      </c>
      <c r="C538" s="91" t="s">
        <v>131</v>
      </c>
      <c r="D538" s="92">
        <v>128</v>
      </c>
      <c r="E538" s="93">
        <f t="shared" si="2"/>
        <v>19.814241486068113</v>
      </c>
      <c r="F538" s="92" t="s">
        <v>106</v>
      </c>
      <c r="G538" s="92" t="s">
        <v>285</v>
      </c>
      <c r="H538" s="92" t="s">
        <v>270</v>
      </c>
      <c r="I538" s="92" t="s">
        <v>265</v>
      </c>
      <c r="J538" s="92" t="s">
        <v>266</v>
      </c>
      <c r="K538" s="92" t="s">
        <v>17</v>
      </c>
      <c r="L538" s="94" t="s">
        <v>17</v>
      </c>
      <c r="M538" s="131"/>
      <c r="N538" s="131"/>
    </row>
    <row r="539" spans="1:14" s="102" customFormat="1" ht="36">
      <c r="A539" s="95">
        <v>2076</v>
      </c>
      <c r="B539" s="90" t="s">
        <v>129</v>
      </c>
      <c r="C539" s="91" t="s">
        <v>284</v>
      </c>
      <c r="D539" s="92">
        <v>13</v>
      </c>
      <c r="E539" s="93">
        <f t="shared" si="2"/>
        <v>2.0123839009287927</v>
      </c>
      <c r="F539" s="92" t="s">
        <v>104</v>
      </c>
      <c r="G539" s="92" t="s">
        <v>269</v>
      </c>
      <c r="H539" s="92" t="s">
        <v>270</v>
      </c>
      <c r="I539" s="92" t="s">
        <v>265</v>
      </c>
      <c r="J539" s="92" t="s">
        <v>266</v>
      </c>
      <c r="K539" s="92" t="s">
        <v>17</v>
      </c>
      <c r="L539" s="94" t="s">
        <v>17</v>
      </c>
      <c r="M539" s="131"/>
      <c r="N539" s="131"/>
    </row>
    <row r="540" spans="1:14" s="102" customFormat="1" ht="48">
      <c r="A540" s="95">
        <v>2126</v>
      </c>
      <c r="B540" s="90" t="s">
        <v>129</v>
      </c>
      <c r="C540" s="91" t="s">
        <v>293</v>
      </c>
      <c r="D540" s="92">
        <v>14</v>
      </c>
      <c r="E540" s="93">
        <f t="shared" si="2"/>
        <v>2.1671826625386998</v>
      </c>
      <c r="F540" s="92" t="s">
        <v>104</v>
      </c>
      <c r="G540" s="92" t="s">
        <v>269</v>
      </c>
      <c r="H540" s="92" t="s">
        <v>270</v>
      </c>
      <c r="I540" s="92" t="s">
        <v>265</v>
      </c>
      <c r="J540" s="92" t="s">
        <v>266</v>
      </c>
      <c r="K540" s="92" t="s">
        <v>17</v>
      </c>
      <c r="L540" s="94" t="s">
        <v>17</v>
      </c>
      <c r="M540" s="132"/>
      <c r="N540" s="132"/>
    </row>
    <row r="541" spans="1:14" s="102" customFormat="1" ht="24">
      <c r="A541" s="95">
        <v>2327</v>
      </c>
      <c r="B541" s="90" t="s">
        <v>140</v>
      </c>
      <c r="C541" s="91" t="s">
        <v>296</v>
      </c>
      <c r="D541" s="92">
        <v>200</v>
      </c>
      <c r="E541" s="93">
        <f t="shared" si="2"/>
        <v>30.959752321981423</v>
      </c>
      <c r="F541" s="92" t="s">
        <v>268</v>
      </c>
      <c r="G541" s="92" t="s">
        <v>99</v>
      </c>
      <c r="H541" s="92" t="s">
        <v>100</v>
      </c>
      <c r="I541" s="92" t="s">
        <v>265</v>
      </c>
      <c r="J541" s="92" t="s">
        <v>266</v>
      </c>
      <c r="K541" s="92" t="s">
        <v>17</v>
      </c>
      <c r="L541" s="94" t="s">
        <v>17</v>
      </c>
      <c r="M541" s="132"/>
      <c r="N541" s="132"/>
    </row>
    <row r="542" spans="1:14" s="102" customFormat="1" ht="24">
      <c r="A542" s="95">
        <v>2113</v>
      </c>
      <c r="B542" s="90" t="s">
        <v>138</v>
      </c>
      <c r="C542" s="91" t="s">
        <v>139</v>
      </c>
      <c r="D542" s="92">
        <v>40</v>
      </c>
      <c r="E542" s="93">
        <f t="shared" si="2"/>
        <v>6.1919504643962853</v>
      </c>
      <c r="F542" s="92" t="s">
        <v>268</v>
      </c>
      <c r="G542" s="92" t="s">
        <v>99</v>
      </c>
      <c r="H542" s="92" t="s">
        <v>100</v>
      </c>
      <c r="I542" s="92" t="s">
        <v>265</v>
      </c>
      <c r="J542" s="92" t="s">
        <v>266</v>
      </c>
      <c r="K542" s="92" t="s">
        <v>17</v>
      </c>
      <c r="L542" s="94" t="s">
        <v>17</v>
      </c>
      <c r="M542" s="131"/>
      <c r="N542" s="131"/>
    </row>
    <row r="543" spans="1:14" s="102" customFormat="1" ht="48">
      <c r="A543" s="95">
        <v>2123</v>
      </c>
      <c r="B543" s="90" t="s">
        <v>143</v>
      </c>
      <c r="C543" s="91" t="s">
        <v>292</v>
      </c>
      <c r="D543" s="92">
        <v>11</v>
      </c>
      <c r="E543" s="93">
        <f t="shared" si="2"/>
        <v>1.7027863777089782</v>
      </c>
      <c r="F543" s="92" t="s">
        <v>104</v>
      </c>
      <c r="G543" s="92" t="s">
        <v>269</v>
      </c>
      <c r="H543" s="92" t="s">
        <v>270</v>
      </c>
      <c r="I543" s="92" t="s">
        <v>265</v>
      </c>
      <c r="J543" s="92" t="s">
        <v>266</v>
      </c>
      <c r="K543" s="92" t="s">
        <v>17</v>
      </c>
      <c r="L543" s="94" t="s">
        <v>17</v>
      </c>
      <c r="M543" s="131"/>
      <c r="N543" s="131"/>
    </row>
    <row r="544" spans="1:14" s="102" customFormat="1" ht="24">
      <c r="A544" s="95">
        <v>2086</v>
      </c>
      <c r="B544" s="90">
        <v>40601</v>
      </c>
      <c r="C544" s="91" t="s">
        <v>904</v>
      </c>
      <c r="D544" s="92">
        <v>35</v>
      </c>
      <c r="E544" s="93">
        <f t="shared" si="2"/>
        <v>5.4179566563467496</v>
      </c>
      <c r="F544" s="92" t="s">
        <v>112</v>
      </c>
      <c r="G544" s="92" t="s">
        <v>285</v>
      </c>
      <c r="H544" s="92" t="s">
        <v>283</v>
      </c>
      <c r="I544" s="92" t="s">
        <v>265</v>
      </c>
      <c r="J544" s="92" t="s">
        <v>266</v>
      </c>
      <c r="K544" s="92" t="s">
        <v>17</v>
      </c>
      <c r="L544" s="94" t="s">
        <v>17</v>
      </c>
      <c r="M544" s="131"/>
      <c r="N544" s="131"/>
    </row>
    <row r="545" spans="1:14" s="102" customFormat="1" ht="36">
      <c r="A545" s="95">
        <v>2121</v>
      </c>
      <c r="B545" s="90" t="s">
        <v>141</v>
      </c>
      <c r="C545" s="91" t="s">
        <v>291</v>
      </c>
      <c r="D545" s="92">
        <v>11</v>
      </c>
      <c r="E545" s="93">
        <f t="shared" si="2"/>
        <v>1.7027863777089782</v>
      </c>
      <c r="F545" s="92" t="s">
        <v>104</v>
      </c>
      <c r="G545" s="92" t="s">
        <v>269</v>
      </c>
      <c r="H545" s="92" t="s">
        <v>103</v>
      </c>
      <c r="I545" s="92" t="s">
        <v>265</v>
      </c>
      <c r="J545" s="92" t="s">
        <v>266</v>
      </c>
      <c r="K545" s="92" t="s">
        <v>17</v>
      </c>
      <c r="L545" s="94" t="s">
        <v>17</v>
      </c>
      <c r="M545" s="131"/>
      <c r="N545" s="131"/>
    </row>
    <row r="546" spans="1:14" s="106" customFormat="1" ht="12">
      <c r="A546" s="95"/>
      <c r="B546" s="96"/>
      <c r="C546" s="91"/>
      <c r="D546" s="110" t="s">
        <v>911</v>
      </c>
      <c r="E546" s="93">
        <f>SUM(E2:E545)</f>
        <v>150021.67080495341</v>
      </c>
      <c r="F546" s="92"/>
      <c r="G546" s="92"/>
      <c r="H546" s="92"/>
      <c r="I546" s="92"/>
      <c r="J546" s="92"/>
      <c r="K546" s="104"/>
      <c r="L546" s="104"/>
      <c r="M546" s="104"/>
      <c r="N546" s="105"/>
    </row>
    <row r="547" spans="1:14" s="106" customFormat="1" ht="12">
      <c r="A547" s="95"/>
      <c r="B547" s="96"/>
      <c r="C547" s="91"/>
      <c r="D547" s="92"/>
      <c r="E547" s="93"/>
      <c r="F547" s="92"/>
      <c r="G547" s="92"/>
      <c r="H547" s="92"/>
      <c r="I547" s="92"/>
      <c r="J547" s="92"/>
      <c r="K547" s="104"/>
      <c r="L547" s="104"/>
      <c r="M547" s="104"/>
      <c r="N547" s="105"/>
    </row>
    <row r="548" spans="1:14" s="106" customFormat="1" ht="12">
      <c r="A548" s="95"/>
      <c r="B548" s="96"/>
      <c r="C548" s="91"/>
      <c r="D548" s="92"/>
      <c r="E548" s="93"/>
      <c r="F548" s="92"/>
      <c r="G548" s="92"/>
      <c r="H548" s="92"/>
      <c r="I548" s="92"/>
      <c r="J548" s="92"/>
      <c r="K548" s="104"/>
      <c r="L548" s="104"/>
      <c r="M548" s="104"/>
      <c r="N548" s="105"/>
    </row>
    <row r="549" spans="1:14" s="106" customFormat="1" ht="12">
      <c r="A549" s="95"/>
      <c r="B549" s="96"/>
      <c r="C549" s="91"/>
      <c r="D549" s="92"/>
      <c r="E549" s="93"/>
      <c r="F549" s="92"/>
      <c r="G549" s="92"/>
      <c r="H549" s="92"/>
      <c r="I549" s="92"/>
      <c r="J549" s="92"/>
      <c r="K549" s="104"/>
      <c r="L549" s="104"/>
      <c r="M549" s="104"/>
      <c r="N549" s="105"/>
    </row>
    <row r="550" spans="1:14" s="106" customFormat="1" ht="12">
      <c r="A550" s="95"/>
      <c r="B550" s="96"/>
      <c r="C550" s="91"/>
      <c r="D550" s="92"/>
      <c r="E550" s="93"/>
      <c r="F550" s="92"/>
      <c r="G550" s="92"/>
      <c r="H550" s="92"/>
      <c r="I550" s="92"/>
      <c r="J550" s="92"/>
      <c r="K550" s="104"/>
      <c r="L550" s="104"/>
      <c r="M550" s="104"/>
      <c r="N550" s="105"/>
    </row>
    <row r="551" spans="1:14" s="106" customFormat="1" ht="12">
      <c r="A551" s="95"/>
      <c r="B551" s="96"/>
      <c r="C551" s="91"/>
      <c r="D551" s="92"/>
      <c r="E551" s="93"/>
      <c r="F551" s="92"/>
      <c r="G551" s="92"/>
      <c r="H551" s="92"/>
      <c r="I551" s="92"/>
      <c r="J551" s="92"/>
      <c r="K551" s="104"/>
      <c r="L551" s="104"/>
      <c r="M551" s="104"/>
      <c r="N551" s="105"/>
    </row>
    <row r="552" spans="1:14" s="106" customFormat="1" ht="12">
      <c r="A552" s="95"/>
      <c r="B552" s="96"/>
      <c r="C552" s="91"/>
      <c r="D552" s="92"/>
      <c r="E552" s="93"/>
      <c r="F552" s="92"/>
      <c r="G552" s="92"/>
      <c r="H552" s="92"/>
      <c r="I552" s="92"/>
      <c r="J552" s="92"/>
      <c r="K552" s="104"/>
      <c r="L552" s="104"/>
      <c r="M552" s="104"/>
      <c r="N552" s="105"/>
    </row>
    <row r="553" spans="1:14" s="106" customFormat="1" ht="12">
      <c r="A553" s="95"/>
      <c r="B553" s="96"/>
      <c r="C553" s="91"/>
      <c r="D553" s="92"/>
      <c r="E553" s="93"/>
      <c r="F553" s="92"/>
      <c r="G553" s="92"/>
      <c r="H553" s="92"/>
      <c r="I553" s="92"/>
      <c r="J553" s="92"/>
      <c r="K553" s="104"/>
      <c r="L553" s="104"/>
      <c r="M553" s="104"/>
      <c r="N553" s="105"/>
    </row>
    <row r="554" spans="1:14" s="106" customFormat="1" ht="12">
      <c r="A554" s="95"/>
      <c r="B554" s="96"/>
      <c r="C554" s="91"/>
      <c r="D554" s="92"/>
      <c r="E554" s="93"/>
      <c r="F554" s="92"/>
      <c r="G554" s="92"/>
      <c r="H554" s="92"/>
      <c r="I554" s="92"/>
      <c r="J554" s="92"/>
      <c r="K554" s="104"/>
      <c r="L554" s="104"/>
      <c r="M554" s="104"/>
      <c r="N554" s="105"/>
    </row>
    <row r="555" spans="1:14" s="106" customFormat="1" ht="12">
      <c r="A555" s="95"/>
      <c r="B555" s="96"/>
      <c r="C555" s="91"/>
      <c r="D555" s="92"/>
      <c r="E555" s="93"/>
      <c r="F555" s="92"/>
      <c r="G555" s="92"/>
      <c r="H555" s="92"/>
      <c r="I555" s="92"/>
      <c r="J555" s="92"/>
      <c r="K555" s="104"/>
      <c r="L555" s="104"/>
      <c r="M555" s="104"/>
      <c r="N555" s="105"/>
    </row>
    <row r="556" spans="1:14" s="106" customFormat="1" ht="12">
      <c r="A556" s="95"/>
      <c r="B556" s="96"/>
      <c r="C556" s="91"/>
      <c r="D556" s="92"/>
      <c r="E556" s="93"/>
      <c r="F556" s="92"/>
      <c r="G556" s="92"/>
      <c r="H556" s="92"/>
      <c r="I556" s="92"/>
      <c r="J556" s="92"/>
      <c r="K556" s="104"/>
      <c r="L556" s="104"/>
      <c r="M556" s="104"/>
      <c r="N556" s="105"/>
    </row>
    <row r="557" spans="1:14" s="106" customFormat="1" ht="12">
      <c r="A557" s="95"/>
      <c r="B557" s="96"/>
      <c r="C557" s="91"/>
      <c r="D557" s="92"/>
      <c r="E557" s="93"/>
      <c r="F557" s="92"/>
      <c r="G557" s="92"/>
      <c r="H557" s="92"/>
      <c r="I557" s="92"/>
      <c r="J557" s="92"/>
      <c r="K557" s="104"/>
      <c r="L557" s="104"/>
      <c r="M557" s="104"/>
      <c r="N557" s="105"/>
    </row>
    <row r="558" spans="1:14" s="106" customFormat="1" ht="12">
      <c r="A558" s="95"/>
      <c r="B558" s="96"/>
      <c r="C558" s="91"/>
      <c r="D558" s="92"/>
      <c r="E558" s="93"/>
      <c r="F558" s="92"/>
      <c r="G558" s="92"/>
      <c r="H558" s="92"/>
      <c r="I558" s="92"/>
      <c r="J558" s="92"/>
      <c r="K558" s="104"/>
      <c r="L558" s="104"/>
      <c r="M558" s="104"/>
      <c r="N558" s="105"/>
    </row>
    <row r="559" spans="1:14" s="106" customFormat="1" ht="12">
      <c r="A559" s="95"/>
      <c r="B559" s="96"/>
      <c r="C559" s="91"/>
      <c r="D559" s="92"/>
      <c r="E559" s="93"/>
      <c r="F559" s="92"/>
      <c r="G559" s="92"/>
      <c r="H559" s="92"/>
      <c r="I559" s="92"/>
      <c r="J559" s="92"/>
      <c r="K559" s="104"/>
      <c r="L559" s="104"/>
      <c r="M559" s="104"/>
      <c r="N559" s="105"/>
    </row>
    <row r="560" spans="1:14" s="106" customFormat="1" ht="12">
      <c r="A560" s="95"/>
      <c r="B560" s="96"/>
      <c r="C560" s="91"/>
      <c r="D560" s="92"/>
      <c r="E560" s="93"/>
      <c r="F560" s="92"/>
      <c r="G560" s="92"/>
      <c r="H560" s="92"/>
      <c r="I560" s="92"/>
      <c r="J560" s="92"/>
      <c r="K560" s="104"/>
      <c r="L560" s="104"/>
      <c r="M560" s="104"/>
      <c r="N560" s="105"/>
    </row>
    <row r="561" spans="1:14" s="106" customFormat="1" ht="12">
      <c r="A561" s="95"/>
      <c r="B561" s="96"/>
      <c r="C561" s="91"/>
      <c r="D561" s="92"/>
      <c r="E561" s="93"/>
      <c r="F561" s="92"/>
      <c r="G561" s="92"/>
      <c r="H561" s="92"/>
      <c r="I561" s="92"/>
      <c r="J561" s="92"/>
      <c r="K561" s="104"/>
      <c r="L561" s="104"/>
      <c r="M561" s="104"/>
      <c r="N561" s="105"/>
    </row>
    <row r="562" spans="1:14" s="106" customFormat="1" ht="12">
      <c r="A562" s="95"/>
      <c r="B562" s="96"/>
      <c r="C562" s="91"/>
      <c r="D562" s="92"/>
      <c r="E562" s="93"/>
      <c r="F562" s="92"/>
      <c r="G562" s="92"/>
      <c r="H562" s="92"/>
      <c r="I562" s="92"/>
      <c r="J562" s="92"/>
      <c r="K562" s="104"/>
      <c r="L562" s="104"/>
      <c r="M562" s="104"/>
      <c r="N562" s="105"/>
    </row>
    <row r="563" spans="1:14" s="106" customFormat="1" ht="12">
      <c r="A563" s="95"/>
      <c r="B563" s="96"/>
      <c r="C563" s="91"/>
      <c r="D563" s="92"/>
      <c r="E563" s="93"/>
      <c r="F563" s="92"/>
      <c r="G563" s="92"/>
      <c r="H563" s="92"/>
      <c r="I563" s="92"/>
      <c r="J563" s="92"/>
      <c r="K563" s="104"/>
      <c r="L563" s="104"/>
      <c r="M563" s="104"/>
      <c r="N563" s="105"/>
    </row>
    <row r="564" spans="1:14" s="106" customFormat="1" ht="12">
      <c r="A564" s="95"/>
      <c r="B564" s="96"/>
      <c r="C564" s="91"/>
      <c r="D564" s="92"/>
      <c r="E564" s="93"/>
      <c r="F564" s="92"/>
      <c r="G564" s="92"/>
      <c r="H564" s="92"/>
      <c r="I564" s="92"/>
      <c r="J564" s="92"/>
      <c r="K564" s="104"/>
      <c r="L564" s="104"/>
      <c r="M564" s="104"/>
      <c r="N564" s="105"/>
    </row>
    <row r="565" spans="1:14" s="106" customFormat="1" ht="12">
      <c r="A565" s="95"/>
      <c r="B565" s="96"/>
      <c r="C565" s="91"/>
      <c r="D565" s="92"/>
      <c r="E565" s="93"/>
      <c r="F565" s="92"/>
      <c r="G565" s="92"/>
      <c r="H565" s="92"/>
      <c r="I565" s="92"/>
      <c r="J565" s="92"/>
      <c r="K565" s="104"/>
      <c r="L565" s="104"/>
      <c r="M565" s="104"/>
      <c r="N565" s="105"/>
    </row>
    <row r="566" spans="1:14" s="106" customFormat="1" ht="12">
      <c r="A566" s="95"/>
      <c r="B566" s="96"/>
      <c r="C566" s="91"/>
      <c r="D566" s="92"/>
      <c r="E566" s="93"/>
      <c r="F566" s="92"/>
      <c r="G566" s="92"/>
      <c r="H566" s="92"/>
      <c r="I566" s="92"/>
      <c r="J566" s="92"/>
      <c r="K566" s="107"/>
      <c r="L566" s="107"/>
      <c r="M566" s="107"/>
      <c r="N566" s="108"/>
    </row>
    <row r="567" spans="1:14" s="106" customFormat="1" ht="12">
      <c r="A567" s="95"/>
      <c r="B567" s="96"/>
      <c r="C567" s="91"/>
      <c r="D567" s="92"/>
      <c r="E567" s="93"/>
      <c r="F567" s="92"/>
      <c r="G567" s="92"/>
      <c r="H567" s="92"/>
      <c r="I567" s="92"/>
      <c r="J567" s="92"/>
      <c r="K567" s="107"/>
      <c r="L567" s="107"/>
      <c r="M567" s="107"/>
      <c r="N567" s="108"/>
    </row>
    <row r="568" spans="1:14" s="106" customFormat="1" ht="12">
      <c r="A568" s="95"/>
      <c r="B568" s="96"/>
      <c r="C568" s="91"/>
      <c r="D568" s="92"/>
      <c r="E568" s="93"/>
      <c r="F568" s="92"/>
      <c r="G568" s="92"/>
      <c r="H568" s="92"/>
      <c r="I568" s="92"/>
      <c r="J568" s="92"/>
      <c r="K568" s="107"/>
      <c r="L568" s="107"/>
      <c r="M568" s="107"/>
      <c r="N568" s="108"/>
    </row>
    <row r="569" spans="1:14" s="106" customFormat="1" ht="12">
      <c r="A569" s="95"/>
      <c r="B569" s="96"/>
      <c r="C569" s="91"/>
      <c r="D569" s="92"/>
      <c r="E569" s="93"/>
      <c r="F569" s="92"/>
      <c r="G569" s="92"/>
      <c r="H569" s="92"/>
      <c r="I569" s="92"/>
      <c r="J569" s="92"/>
      <c r="K569" s="107"/>
      <c r="L569" s="107"/>
      <c r="M569" s="107"/>
      <c r="N569" s="108"/>
    </row>
    <row r="570" spans="1:14">
      <c r="A570" s="95"/>
      <c r="B570" s="96"/>
      <c r="K570" s="130"/>
      <c r="L570" s="130"/>
      <c r="M570" s="102"/>
      <c r="N570" s="102"/>
    </row>
    <row r="571" spans="1:14">
      <c r="A571" s="95"/>
      <c r="B571" s="96"/>
      <c r="K571" s="130"/>
      <c r="L571" s="130"/>
      <c r="M571" s="102"/>
      <c r="N571" s="102"/>
    </row>
    <row r="572" spans="1:14" s="102" customFormat="1">
      <c r="A572" s="129"/>
      <c r="B572" s="96"/>
      <c r="C572" s="91"/>
      <c r="D572" s="92"/>
      <c r="E572" s="93"/>
      <c r="F572" s="92"/>
      <c r="G572" s="92"/>
      <c r="H572" s="92"/>
      <c r="I572" s="92"/>
      <c r="J572" s="92"/>
      <c r="K572" s="130"/>
      <c r="L572" s="130"/>
    </row>
    <row r="573" spans="1:14" s="102" customFormat="1">
      <c r="A573" s="129"/>
      <c r="B573" s="96"/>
      <c r="C573" s="91"/>
      <c r="D573" s="92"/>
      <c r="E573" s="93"/>
      <c r="F573" s="92"/>
      <c r="G573" s="92"/>
      <c r="H573" s="92"/>
      <c r="I573" s="92"/>
      <c r="J573" s="92"/>
      <c r="K573" s="130"/>
      <c r="L573" s="130"/>
    </row>
    <row r="574" spans="1:14" s="102" customFormat="1">
      <c r="A574" s="129"/>
      <c r="B574" s="96"/>
      <c r="C574" s="91"/>
      <c r="D574" s="92"/>
      <c r="E574" s="93"/>
      <c r="F574" s="92"/>
      <c r="G574" s="92"/>
      <c r="H574" s="92"/>
      <c r="I574" s="92"/>
      <c r="J574" s="92"/>
      <c r="K574" s="130"/>
      <c r="L574" s="130"/>
    </row>
    <row r="575" spans="1:14" s="102" customFormat="1">
      <c r="A575" s="129"/>
      <c r="B575" s="96"/>
      <c r="C575" s="91"/>
      <c r="D575" s="92"/>
      <c r="E575" s="93"/>
      <c r="F575" s="92"/>
      <c r="G575" s="92"/>
      <c r="H575" s="92"/>
      <c r="I575" s="92"/>
      <c r="J575" s="92"/>
      <c r="K575" s="130"/>
      <c r="L575" s="130"/>
    </row>
    <row r="576" spans="1:14">
      <c r="A576" s="135"/>
      <c r="B576" s="136"/>
      <c r="D576" s="110"/>
      <c r="E576" s="101"/>
      <c r="K576" s="102"/>
      <c r="L576" s="102"/>
      <c r="M576" s="102"/>
      <c r="N576" s="102"/>
    </row>
    <row r="577" spans="1:14">
      <c r="A577" s="135"/>
      <c r="B577" s="136"/>
      <c r="K577" s="102"/>
      <c r="L577" s="102"/>
      <c r="M577" s="102"/>
      <c r="N577" s="102"/>
    </row>
  </sheetData>
  <sortState ref="A1:N519">
    <sortCondition ref="A2:A591"/>
  </sortState>
  <phoneticPr fontId="23" type="noConversion"/>
  <dataValidations count="10">
    <dataValidation type="list" allowBlank="1" showInputMessage="1" showErrorMessage="1" sqref="G577 F579 F586 G539:G545 G534:G537 G530:G532 G526:G528 G520:G523">
      <formula1>#REF!</formula1>
    </dataValidation>
    <dataValidation type="list" allowBlank="1" showInputMessage="1" showErrorMessage="1" sqref="JOY447:JOY448 JYU447:JYU448 KIQ447:KIQ448 KSM447:KSM448 LCI447:LCI448 LME447:LME448 LWA447:LWA448 MFW447:MFW448 MPS447:MPS448 MZO447:MZO448 NJK447:NJK448 NTG447:NTG448 ODC447:ODC448 OMY447:OMY448 OWU447:OWU448 PGQ447:PGQ448 PQM447:PQM448 QAI447:QAI448 QKE447:QKE448 QUA447:QUA448 RDW447:RDW448 RNS447:RNS448 RXO447:RXO448 SHK447:SHK448 SRG447:SRG448 TBC447:TBC448 TKY447:TKY448 TUU447:TUU448 UEQ447:UEQ448 UOM447:UOM448 UYI447:UYI448 VIE447:VIE448 VSA447:VSA448 WBW447:WBW448 WLS447:WLS448 WVO447:WVO448 JFC447:JFC448 GEI447:GEI448 GOE447:GOE448 GYA447:GYA448 HHW447:HHW448 HRS447:HRS448 IBO447:IBO448 ILK447:ILK448 IVG447:IVG448 JC447:JC448 SY447:SY448 ACU447:ACU448 AMQ447:AMQ448 AWM447:AWM448 BGI447:BGI448 BQE447:BQE448 CAA447:CAA448 CJW447:CJW448 CTS447:CTS448 DDO447:DDO448 DNK447:DNK448 DXG447:DXG448 EHC447:EHC448 EQY447:EQY448 FAU447:FAU448 FKQ447:FKQ448 FUM447:FUM448">
      <formula1>#REF!</formula1>
    </dataValidation>
    <dataValidation type="list" allowBlank="1" showInputMessage="1" sqref="F252:F254">
      <formula1>$F$914:$F$1046</formula1>
    </dataValidation>
    <dataValidation type="list" allowBlank="1" showInputMessage="1" showErrorMessage="1" sqref="G316 G9:G13 G2:G5 G7 G32 G34 G15:G23 G27:G28 G30 G36:G38 G50:G54 G67:G72 G57:G65 G40:G47 G183 G187:G189 G205:G211 G74:G82 G92 G138:G140 G142:G154 G103 G99:G101 G97 G94:G95 G86:G89 G156:G174 G176:G177 G213:G223 G106:G136 G238:G250 G225:G229 G328:G332 G312:G314 G310 G319:G325 G334:G341 G231:G236 G343:G346">
      <formula1>#REF!</formula1>
    </dataValidation>
    <dataValidation type="list" allowBlank="1" showInputMessage="1" sqref="F309">
      <formula1>$F$856:$F$988</formula1>
    </dataValidation>
    <dataValidation type="list" allowBlank="1" showInputMessage="1" showErrorMessage="1" sqref="G348:G349 G519 G352:G377 G282 G284:G286 G288:G306 G278:G279 G266:G274 G264 G257:G259 G261:G262">
      <formula1>#REF!</formula1>
    </dataValidation>
    <dataValidation type="list" allowBlank="1" showInputMessage="1" sqref="F89:F94">
      <formula1>#REF!</formula1>
    </dataValidation>
    <dataValidation type="list" errorStyle="warning" allowBlank="1" showInputMessage="1" showErrorMessage="1" errorTitle="Not from list" promptTitle="Choose from list" sqref="H89:H92 H94">
      <formula1>#REF!</formula1>
    </dataValidation>
    <dataValidation type="list" allowBlank="1" showInputMessage="1" sqref="F190">
      <formula1>$F$926:$F$1058</formula1>
    </dataValidation>
    <dataValidation type="list" allowBlank="1" showInputMessage="1" showErrorMessage="1" sqref="G192:G19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B26" sqref="B26"/>
    </sheetView>
  </sheetViews>
  <sheetFormatPr defaultRowHeight="13.5"/>
  <cols>
    <col min="2" max="2" width="25.25" bestFit="1" customWidth="1"/>
    <col min="3" max="3" width="25" bestFit="1" customWidth="1"/>
    <col min="4" max="4" width="22" bestFit="1" customWidth="1"/>
    <col min="5" max="5" width="11.375" bestFit="1" customWidth="1"/>
    <col min="6" max="6" width="11.875" bestFit="1" customWidth="1"/>
    <col min="7" max="7" width="7.875" bestFit="1" customWidth="1"/>
  </cols>
  <sheetData>
    <row r="1" spans="2:8" ht="15.75">
      <c r="B1" s="112" t="s">
        <v>303</v>
      </c>
      <c r="C1" s="112" t="s">
        <v>304</v>
      </c>
      <c r="D1" s="112" t="s">
        <v>305</v>
      </c>
      <c r="E1" s="112" t="s">
        <v>306</v>
      </c>
      <c r="F1" s="113" t="s">
        <v>307</v>
      </c>
      <c r="G1" s="111"/>
      <c r="H1" s="111"/>
    </row>
    <row r="2" spans="2:8" ht="15">
      <c r="B2" s="114" t="s">
        <v>308</v>
      </c>
      <c r="C2" s="114" t="s">
        <v>309</v>
      </c>
      <c r="D2" s="115"/>
      <c r="E2" s="116">
        <f>F2/12</f>
        <v>1479.36</v>
      </c>
      <c r="F2" s="117">
        <v>17752.32</v>
      </c>
      <c r="G2" s="118">
        <f>F2/$F$13</f>
        <v>0.38002140685875746</v>
      </c>
      <c r="H2" s="111" t="s">
        <v>310</v>
      </c>
    </row>
    <row r="3" spans="2:8" ht="15">
      <c r="B3" s="114" t="s">
        <v>311</v>
      </c>
      <c r="C3" s="114" t="s">
        <v>319</v>
      </c>
      <c r="D3" s="115"/>
      <c r="E3" s="116">
        <f>F3/12</f>
        <v>653.38</v>
      </c>
      <c r="F3" s="117">
        <v>7840.56</v>
      </c>
      <c r="G3" s="118">
        <f>F3/$F$13</f>
        <v>0.16784176050006419</v>
      </c>
      <c r="H3" s="111"/>
    </row>
    <row r="4" spans="2:8" ht="15">
      <c r="B4" s="114" t="s">
        <v>312</v>
      </c>
      <c r="C4" s="114" t="s">
        <v>320</v>
      </c>
      <c r="D4" s="115"/>
      <c r="E4" s="116">
        <f>F4/8</f>
        <v>464.39625000000001</v>
      </c>
      <c r="F4" s="117">
        <v>3715.17</v>
      </c>
      <c r="G4" s="118">
        <f>F4/$F$13</f>
        <v>7.9530119450271858E-2</v>
      </c>
      <c r="H4" s="111"/>
    </row>
    <row r="5" spans="2:8" ht="15">
      <c r="B5" s="114" t="s">
        <v>313</v>
      </c>
      <c r="C5" s="114" t="s">
        <v>321</v>
      </c>
      <c r="D5" s="115"/>
      <c r="E5" s="116">
        <f>F5/3</f>
        <v>644.99333333333334</v>
      </c>
      <c r="F5" s="117">
        <v>1934.98</v>
      </c>
      <c r="G5" s="118">
        <f>F5/$F$13</f>
        <v>4.1421843558676195E-2</v>
      </c>
      <c r="H5" s="111"/>
    </row>
    <row r="6" spans="2:8" ht="15">
      <c r="B6" s="114" t="s">
        <v>314</v>
      </c>
      <c r="C6" s="114" t="s">
        <v>319</v>
      </c>
      <c r="D6" s="115"/>
      <c r="E6" s="116">
        <f>F6/9</f>
        <v>739.59444444444443</v>
      </c>
      <c r="F6" s="117">
        <v>6656.35</v>
      </c>
      <c r="G6" s="118">
        <f>F6/$F$13</f>
        <v>0.14249154429079075</v>
      </c>
      <c r="H6" s="111"/>
    </row>
    <row r="7" spans="2:8" ht="15">
      <c r="B7" s="114" t="s">
        <v>315</v>
      </c>
      <c r="C7" s="114" t="s">
        <v>320</v>
      </c>
      <c r="D7" s="115"/>
      <c r="E7" s="116">
        <f>F7/4</f>
        <v>441.68</v>
      </c>
      <c r="F7" s="117">
        <v>1766.72</v>
      </c>
      <c r="G7" s="118">
        <f t="shared" ref="G7:G10" si="0">F7/$F$13</f>
        <v>3.7819925504131519E-2</v>
      </c>
      <c r="H7" s="111"/>
    </row>
    <row r="8" spans="2:8" ht="15">
      <c r="B8" s="114" t="s">
        <v>317</v>
      </c>
      <c r="C8" s="114" t="s">
        <v>322</v>
      </c>
      <c r="D8" s="115"/>
      <c r="E8" s="116">
        <f>F8/4</f>
        <v>461.3</v>
      </c>
      <c r="F8" s="117">
        <v>1845.2</v>
      </c>
      <c r="G8" s="118">
        <f t="shared" si="0"/>
        <v>3.949993577942372E-2</v>
      </c>
      <c r="H8" s="111"/>
    </row>
    <row r="9" spans="2:8" ht="15">
      <c r="B9" s="114" t="s">
        <v>316</v>
      </c>
      <c r="C9" s="114" t="s">
        <v>341</v>
      </c>
      <c r="E9" s="116">
        <f>F9/3</f>
        <v>773.99333333333334</v>
      </c>
      <c r="F9" s="117">
        <v>2321.98</v>
      </c>
      <c r="G9" s="118">
        <f t="shared" si="0"/>
        <v>4.970629789784646E-2</v>
      </c>
    </row>
    <row r="10" spans="2:8" ht="15">
      <c r="B10" s="114" t="s">
        <v>340</v>
      </c>
      <c r="C10" s="114" t="s">
        <v>339</v>
      </c>
      <c r="E10" s="116">
        <f>F10/5</f>
        <v>576.14400000000001</v>
      </c>
      <c r="F10" s="117">
        <v>2880.72</v>
      </c>
      <c r="G10" s="118">
        <f t="shared" si="0"/>
        <v>6.1667166160037659E-2</v>
      </c>
    </row>
    <row r="11" spans="2:8" ht="15">
      <c r="B11" s="114"/>
      <c r="C11" s="114"/>
      <c r="F11" s="117"/>
      <c r="G11" s="118"/>
    </row>
    <row r="13" spans="2:8" ht="15.75">
      <c r="F13" s="113">
        <f>SUM(F2:F10)</f>
        <v>46714.000000000007</v>
      </c>
      <c r="G13" s="118">
        <f>F13/$F$13</f>
        <v>1</v>
      </c>
    </row>
  </sheetData>
  <phoneticPr fontId="2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C13" sqref="C13:C14"/>
    </sheetView>
  </sheetViews>
  <sheetFormatPr defaultRowHeight="13.5"/>
  <cols>
    <col min="2" max="2" width="9.25" bestFit="1" customWidth="1"/>
    <col min="3" max="3" width="25.375" customWidth="1"/>
    <col min="4" max="4" width="12.625" bestFit="1" customWidth="1"/>
    <col min="6" max="6" width="20.625" customWidth="1"/>
    <col min="7" max="7" width="22.125" customWidth="1"/>
    <col min="8" max="8" width="22.25" bestFit="1" customWidth="1"/>
    <col min="9" max="9" width="11.625" bestFit="1" customWidth="1"/>
    <col min="10" max="10" width="8.375" bestFit="1" customWidth="1"/>
  </cols>
  <sheetData>
    <row r="1" spans="1:14" ht="14.25">
      <c r="A1" s="213" t="s">
        <v>909</v>
      </c>
      <c r="B1" s="213" t="s">
        <v>910</v>
      </c>
      <c r="C1" s="214"/>
      <c r="D1" s="214"/>
      <c r="E1" s="214"/>
      <c r="F1" s="214"/>
      <c r="G1" s="214"/>
    </row>
    <row r="4" spans="1:14" s="102" customFormat="1">
      <c r="A4" s="185" t="s">
        <v>92</v>
      </c>
      <c r="B4" s="184" t="s">
        <v>93</v>
      </c>
      <c r="C4" s="184" t="s">
        <v>94</v>
      </c>
      <c r="D4" s="184" t="s">
        <v>95</v>
      </c>
      <c r="E4" s="88" t="s">
        <v>96</v>
      </c>
      <c r="F4" s="184" t="s">
        <v>97</v>
      </c>
      <c r="G4" s="184" t="s">
        <v>262</v>
      </c>
      <c r="H4" s="184" t="s">
        <v>263</v>
      </c>
      <c r="I4" s="184" t="s">
        <v>264</v>
      </c>
      <c r="J4" s="184"/>
      <c r="K4" s="186"/>
      <c r="L4" s="186"/>
      <c r="M4"/>
      <c r="N4"/>
    </row>
    <row r="5" spans="1:14" s="102" customFormat="1" ht="24">
      <c r="A5" s="162">
        <v>2118</v>
      </c>
      <c r="B5" s="90" t="s">
        <v>119</v>
      </c>
      <c r="C5" s="91" t="s">
        <v>288</v>
      </c>
      <c r="D5" s="92">
        <v>70</v>
      </c>
      <c r="E5" s="93">
        <f t="shared" ref="E5:E13" si="0">D5/6.46</f>
        <v>10.835913312693499</v>
      </c>
      <c r="F5" s="92" t="s">
        <v>104</v>
      </c>
      <c r="G5" s="92" t="s">
        <v>269</v>
      </c>
      <c r="H5" s="92" t="s">
        <v>103</v>
      </c>
      <c r="I5" s="92" t="s">
        <v>265</v>
      </c>
      <c r="J5" s="92" t="s">
        <v>266</v>
      </c>
      <c r="K5" s="92" t="s">
        <v>17</v>
      </c>
      <c r="L5" s="94" t="s">
        <v>17</v>
      </c>
      <c r="M5" s="131"/>
      <c r="N5" s="131"/>
    </row>
    <row r="6" spans="1:14" s="102" customFormat="1" ht="24">
      <c r="A6" s="162">
        <v>2117</v>
      </c>
      <c r="B6" s="90" t="s">
        <v>119</v>
      </c>
      <c r="C6" s="91" t="s">
        <v>289</v>
      </c>
      <c r="D6" s="92">
        <v>10</v>
      </c>
      <c r="E6" s="93">
        <f t="shared" si="0"/>
        <v>1.5479876160990713</v>
      </c>
      <c r="F6" s="92" t="s">
        <v>104</v>
      </c>
      <c r="G6" s="92" t="s">
        <v>269</v>
      </c>
      <c r="H6" s="92" t="s">
        <v>103</v>
      </c>
      <c r="I6" s="92" t="s">
        <v>265</v>
      </c>
      <c r="J6" s="92" t="s">
        <v>266</v>
      </c>
      <c r="K6" s="92" t="s">
        <v>17</v>
      </c>
      <c r="L6" s="94" t="s">
        <v>17</v>
      </c>
      <c r="M6" s="131"/>
      <c r="N6" s="131"/>
    </row>
    <row r="7" spans="1:14" s="102" customFormat="1" ht="24">
      <c r="A7" s="162">
        <v>2048</v>
      </c>
      <c r="B7" s="90">
        <v>40581</v>
      </c>
      <c r="C7" s="91" t="s">
        <v>901</v>
      </c>
      <c r="D7" s="92">
        <v>20</v>
      </c>
      <c r="E7" s="93">
        <f t="shared" si="0"/>
        <v>3.0959752321981426</v>
      </c>
      <c r="F7" s="92" t="s">
        <v>268</v>
      </c>
      <c r="G7" s="92" t="s">
        <v>99</v>
      </c>
      <c r="H7" s="92" t="s">
        <v>100</v>
      </c>
      <c r="I7" s="92" t="s">
        <v>265</v>
      </c>
      <c r="J7" s="92" t="s">
        <v>266</v>
      </c>
      <c r="K7" s="92" t="s">
        <v>17</v>
      </c>
      <c r="L7" s="94" t="s">
        <v>17</v>
      </c>
      <c r="M7" s="131"/>
      <c r="N7" s="131"/>
    </row>
    <row r="8" spans="1:14" s="102" customFormat="1" ht="24">
      <c r="A8" s="162">
        <v>2063</v>
      </c>
      <c r="B8" s="90" t="s">
        <v>123</v>
      </c>
      <c r="C8" s="91" t="s">
        <v>276</v>
      </c>
      <c r="D8" s="92">
        <v>30</v>
      </c>
      <c r="E8" s="93">
        <f t="shared" si="0"/>
        <v>4.643962848297214</v>
      </c>
      <c r="F8" s="92" t="s">
        <v>104</v>
      </c>
      <c r="G8" s="92" t="s">
        <v>269</v>
      </c>
      <c r="H8" s="92" t="s">
        <v>103</v>
      </c>
      <c r="I8" s="92" t="s">
        <v>265</v>
      </c>
      <c r="J8" s="92" t="s">
        <v>266</v>
      </c>
      <c r="K8" s="92" t="s">
        <v>17</v>
      </c>
      <c r="L8" s="94" t="s">
        <v>17</v>
      </c>
      <c r="M8" s="131"/>
      <c r="N8" s="131"/>
    </row>
    <row r="9" spans="1:14" s="102" customFormat="1" ht="24">
      <c r="A9" s="162">
        <v>2061</v>
      </c>
      <c r="B9" s="90">
        <v>40583</v>
      </c>
      <c r="C9" s="91" t="s">
        <v>519</v>
      </c>
      <c r="D9" s="92">
        <v>34</v>
      </c>
      <c r="E9" s="93">
        <f t="shared" si="0"/>
        <v>5.2631578947368425</v>
      </c>
      <c r="F9" s="92" t="s">
        <v>104</v>
      </c>
      <c r="G9" s="92" t="s">
        <v>269</v>
      </c>
      <c r="H9" s="92" t="s">
        <v>103</v>
      </c>
      <c r="I9" s="92" t="s">
        <v>265</v>
      </c>
      <c r="J9" s="92" t="s">
        <v>266</v>
      </c>
      <c r="K9" s="92" t="s">
        <v>17</v>
      </c>
      <c r="L9" s="94" t="s">
        <v>17</v>
      </c>
      <c r="M9" s="131"/>
      <c r="N9" s="131"/>
    </row>
    <row r="10" spans="1:14" s="102" customFormat="1" ht="24">
      <c r="A10" s="162">
        <v>2206</v>
      </c>
      <c r="B10" s="90" t="s">
        <v>169</v>
      </c>
      <c r="C10" s="91" t="s">
        <v>295</v>
      </c>
      <c r="D10" s="92">
        <v>13</v>
      </c>
      <c r="E10" s="93">
        <f t="shared" si="0"/>
        <v>2.0123839009287927</v>
      </c>
      <c r="F10" s="92" t="s">
        <v>104</v>
      </c>
      <c r="G10" s="92" t="s">
        <v>269</v>
      </c>
      <c r="H10" s="92" t="s">
        <v>103</v>
      </c>
      <c r="I10" s="92" t="s">
        <v>265</v>
      </c>
      <c r="J10" s="92" t="s">
        <v>266</v>
      </c>
      <c r="K10" s="92" t="s">
        <v>17</v>
      </c>
      <c r="L10" s="94" t="s">
        <v>17</v>
      </c>
      <c r="M10" s="131"/>
      <c r="N10" s="131"/>
    </row>
    <row r="11" spans="1:14" s="102" customFormat="1" ht="24">
      <c r="A11" s="162">
        <v>2459</v>
      </c>
      <c r="B11" s="90" t="s">
        <v>124</v>
      </c>
      <c r="C11" s="91" t="s">
        <v>294</v>
      </c>
      <c r="D11" s="92">
        <v>152</v>
      </c>
      <c r="E11" s="93">
        <f t="shared" si="0"/>
        <v>23.529411764705884</v>
      </c>
      <c r="F11" s="92" t="s">
        <v>106</v>
      </c>
      <c r="G11" s="92" t="s">
        <v>285</v>
      </c>
      <c r="H11" s="92" t="s">
        <v>103</v>
      </c>
      <c r="I11" s="92" t="s">
        <v>265</v>
      </c>
      <c r="J11" s="92" t="s">
        <v>266</v>
      </c>
      <c r="K11" s="92" t="s">
        <v>17</v>
      </c>
      <c r="L11" s="94" t="s">
        <v>17</v>
      </c>
      <c r="M11" s="131"/>
      <c r="N11" s="131"/>
    </row>
    <row r="12" spans="1:14" s="102" customFormat="1" ht="24">
      <c r="A12" s="162">
        <v>2066</v>
      </c>
      <c r="B12" s="90" t="s">
        <v>118</v>
      </c>
      <c r="C12" s="91" t="s">
        <v>277</v>
      </c>
      <c r="D12" s="92">
        <v>22</v>
      </c>
      <c r="E12" s="93">
        <f t="shared" si="0"/>
        <v>3.4055727554179565</v>
      </c>
      <c r="F12" s="92" t="s">
        <v>104</v>
      </c>
      <c r="G12" s="92" t="s">
        <v>269</v>
      </c>
      <c r="H12" s="92" t="s">
        <v>103</v>
      </c>
      <c r="I12" s="92" t="s">
        <v>265</v>
      </c>
      <c r="J12" s="92" t="s">
        <v>266</v>
      </c>
      <c r="K12" s="92" t="s">
        <v>17</v>
      </c>
      <c r="L12" s="94" t="s">
        <v>17</v>
      </c>
      <c r="M12" s="131"/>
      <c r="N12" s="131"/>
    </row>
    <row r="13" spans="1:14" s="102" customFormat="1" ht="24">
      <c r="A13" s="162">
        <v>2067</v>
      </c>
      <c r="B13" s="90" t="s">
        <v>118</v>
      </c>
      <c r="C13" s="91" t="s">
        <v>277</v>
      </c>
      <c r="D13" s="92">
        <v>34</v>
      </c>
      <c r="E13" s="93">
        <f t="shared" si="0"/>
        <v>5.2631578947368425</v>
      </c>
      <c r="F13" s="92" t="s">
        <v>104</v>
      </c>
      <c r="G13" s="92" t="s">
        <v>269</v>
      </c>
      <c r="H13" s="92" t="s">
        <v>103</v>
      </c>
      <c r="I13" s="92" t="s">
        <v>265</v>
      </c>
      <c r="J13" s="92" t="s">
        <v>266</v>
      </c>
      <c r="K13" s="92" t="s">
        <v>17</v>
      </c>
      <c r="L13" s="94" t="s">
        <v>17</v>
      </c>
      <c r="M13" s="131"/>
      <c r="N13" s="131"/>
    </row>
    <row r="14" spans="1:14" s="99" customFormat="1" ht="24">
      <c r="A14" s="183">
        <v>2053</v>
      </c>
      <c r="B14" s="163" t="s">
        <v>116</v>
      </c>
      <c r="C14" s="164" t="s">
        <v>271</v>
      </c>
      <c r="D14" s="165">
        <v>6</v>
      </c>
      <c r="E14" s="93">
        <f t="shared" ref="E14" si="1">D14/6.46</f>
        <v>0.92879256965944268</v>
      </c>
      <c r="F14" s="165" t="s">
        <v>272</v>
      </c>
      <c r="G14" s="165" t="s">
        <v>117</v>
      </c>
      <c r="H14" s="165" t="s">
        <v>267</v>
      </c>
      <c r="I14" s="165" t="s">
        <v>265</v>
      </c>
      <c r="J14" s="165" t="s">
        <v>266</v>
      </c>
      <c r="K14" s="165" t="s">
        <v>17</v>
      </c>
      <c r="L14" s="177" t="s">
        <v>17</v>
      </c>
      <c r="M14" s="89"/>
      <c r="N14" s="89"/>
    </row>
    <row r="15" spans="1:14" s="102" customFormat="1" ht="24">
      <c r="A15" s="162">
        <v>2068</v>
      </c>
      <c r="B15" s="90" t="s">
        <v>116</v>
      </c>
      <c r="C15" s="91" t="s">
        <v>278</v>
      </c>
      <c r="D15" s="92">
        <v>16</v>
      </c>
      <c r="E15" s="93">
        <f t="shared" ref="E15:E30" si="2">D15/6.46</f>
        <v>2.4767801857585141</v>
      </c>
      <c r="F15" s="92" t="s">
        <v>104</v>
      </c>
      <c r="G15" s="92" t="s">
        <v>269</v>
      </c>
      <c r="H15" s="92" t="s">
        <v>103</v>
      </c>
      <c r="I15" s="92" t="s">
        <v>265</v>
      </c>
      <c r="J15" s="92" t="s">
        <v>266</v>
      </c>
      <c r="K15" s="92" t="s">
        <v>17</v>
      </c>
      <c r="L15" s="94" t="s">
        <v>17</v>
      </c>
      <c r="M15" s="131"/>
      <c r="N15" s="131"/>
    </row>
    <row r="16" spans="1:14" s="102" customFormat="1" ht="24">
      <c r="A16" s="162">
        <v>2112</v>
      </c>
      <c r="B16" s="90" t="s">
        <v>116</v>
      </c>
      <c r="C16" s="91" t="s">
        <v>287</v>
      </c>
      <c r="D16" s="92">
        <v>22</v>
      </c>
      <c r="E16" s="93">
        <f t="shared" si="2"/>
        <v>3.4055727554179565</v>
      </c>
      <c r="F16" s="92" t="s">
        <v>104</v>
      </c>
      <c r="G16" s="92" t="s">
        <v>269</v>
      </c>
      <c r="H16" s="92" t="s">
        <v>100</v>
      </c>
      <c r="I16" s="92" t="s">
        <v>265</v>
      </c>
      <c r="J16" s="92" t="s">
        <v>266</v>
      </c>
      <c r="K16" s="92" t="s">
        <v>17</v>
      </c>
      <c r="L16" s="94" t="s">
        <v>17</v>
      </c>
      <c r="M16" s="131"/>
      <c r="N16" s="131"/>
    </row>
    <row r="17" spans="1:14" s="102" customFormat="1" ht="24">
      <c r="A17" s="162">
        <v>2113</v>
      </c>
      <c r="B17" s="90" t="s">
        <v>122</v>
      </c>
      <c r="C17" s="91" t="s">
        <v>279</v>
      </c>
      <c r="D17" s="92">
        <v>12</v>
      </c>
      <c r="E17" s="93">
        <f t="shared" si="2"/>
        <v>1.8575851393188854</v>
      </c>
      <c r="F17" s="92" t="s">
        <v>104</v>
      </c>
      <c r="G17" s="92" t="s">
        <v>269</v>
      </c>
      <c r="H17" s="92" t="s">
        <v>103</v>
      </c>
      <c r="I17" s="92" t="s">
        <v>265</v>
      </c>
      <c r="J17" s="92" t="s">
        <v>266</v>
      </c>
      <c r="K17" s="92" t="s">
        <v>17</v>
      </c>
      <c r="L17" s="94" t="s">
        <v>17</v>
      </c>
      <c r="M17" s="131"/>
      <c r="N17" s="131"/>
    </row>
    <row r="18" spans="1:14" s="102" customFormat="1" ht="24">
      <c r="A18" s="162">
        <v>2070</v>
      </c>
      <c r="B18" s="90" t="s">
        <v>122</v>
      </c>
      <c r="C18" s="91" t="s">
        <v>280</v>
      </c>
      <c r="D18" s="92">
        <v>17</v>
      </c>
      <c r="E18" s="93">
        <f t="shared" si="2"/>
        <v>2.6315789473684212</v>
      </c>
      <c r="F18" s="92" t="s">
        <v>104</v>
      </c>
      <c r="G18" s="92" t="s">
        <v>269</v>
      </c>
      <c r="H18" s="92" t="s">
        <v>103</v>
      </c>
      <c r="I18" s="92" t="s">
        <v>265</v>
      </c>
      <c r="J18" s="92" t="s">
        <v>266</v>
      </c>
      <c r="K18" s="92" t="s">
        <v>17</v>
      </c>
      <c r="L18" s="94" t="s">
        <v>17</v>
      </c>
      <c r="M18" s="131"/>
      <c r="N18" s="131"/>
    </row>
    <row r="19" spans="1:14" s="102" customFormat="1" ht="24">
      <c r="A19" s="162">
        <v>2090</v>
      </c>
      <c r="B19" s="90" t="s">
        <v>122</v>
      </c>
      <c r="C19" s="91" t="s">
        <v>286</v>
      </c>
      <c r="D19" s="92">
        <v>113</v>
      </c>
      <c r="E19" s="93">
        <f t="shared" si="2"/>
        <v>17.492260061919506</v>
      </c>
      <c r="F19" s="92" t="s">
        <v>106</v>
      </c>
      <c r="G19" s="92" t="s">
        <v>285</v>
      </c>
      <c r="H19" s="92" t="s">
        <v>270</v>
      </c>
      <c r="I19" s="92" t="s">
        <v>265</v>
      </c>
      <c r="J19" s="92" t="s">
        <v>266</v>
      </c>
      <c r="K19" s="92" t="s">
        <v>17</v>
      </c>
      <c r="L19" s="94" t="s">
        <v>17</v>
      </c>
      <c r="M19" s="131"/>
      <c r="N19" s="131"/>
    </row>
    <row r="20" spans="1:14" s="102" customFormat="1" ht="24">
      <c r="A20" s="162">
        <v>2072</v>
      </c>
      <c r="B20" s="90" t="s">
        <v>127</v>
      </c>
      <c r="C20" s="91" t="s">
        <v>281</v>
      </c>
      <c r="D20" s="92">
        <v>14</v>
      </c>
      <c r="E20" s="93">
        <f t="shared" si="2"/>
        <v>2.1671826625386998</v>
      </c>
      <c r="F20" s="92" t="s">
        <v>104</v>
      </c>
      <c r="G20" s="92" t="s">
        <v>269</v>
      </c>
      <c r="H20" s="92" t="s">
        <v>103</v>
      </c>
      <c r="I20" s="92" t="s">
        <v>265</v>
      </c>
      <c r="J20" s="92" t="s">
        <v>266</v>
      </c>
      <c r="K20" s="92" t="s">
        <v>17</v>
      </c>
      <c r="L20" s="94" t="s">
        <v>17</v>
      </c>
      <c r="M20" s="131"/>
      <c r="N20" s="131"/>
    </row>
    <row r="21" spans="1:14" s="102" customFormat="1" ht="24">
      <c r="A21" s="162">
        <v>2073</v>
      </c>
      <c r="B21" s="90" t="s">
        <v>128</v>
      </c>
      <c r="C21" s="91" t="s">
        <v>282</v>
      </c>
      <c r="D21" s="92">
        <v>15</v>
      </c>
      <c r="E21" s="93">
        <f t="shared" si="2"/>
        <v>2.321981424148607</v>
      </c>
      <c r="F21" s="92" t="s">
        <v>104</v>
      </c>
      <c r="G21" s="92" t="s">
        <v>269</v>
      </c>
      <c r="H21" s="92" t="s">
        <v>270</v>
      </c>
      <c r="I21" s="92" t="s">
        <v>265</v>
      </c>
      <c r="J21" s="92" t="s">
        <v>266</v>
      </c>
      <c r="K21" s="92" t="s">
        <v>17</v>
      </c>
      <c r="L21" s="94" t="s">
        <v>17</v>
      </c>
      <c r="M21" s="131"/>
      <c r="N21" s="131"/>
    </row>
    <row r="22" spans="1:14" s="102" customFormat="1" ht="24">
      <c r="A22" s="162">
        <v>2074</v>
      </c>
      <c r="B22" s="90" t="s">
        <v>128</v>
      </c>
      <c r="C22" s="91" t="s">
        <v>282</v>
      </c>
      <c r="D22" s="92">
        <v>18</v>
      </c>
      <c r="E22" s="93">
        <f t="shared" si="2"/>
        <v>2.7863777089783284</v>
      </c>
      <c r="F22" s="92" t="s">
        <v>104</v>
      </c>
      <c r="G22" s="92" t="s">
        <v>269</v>
      </c>
      <c r="H22" s="92" t="s">
        <v>103</v>
      </c>
      <c r="I22" s="92" t="s">
        <v>265</v>
      </c>
      <c r="J22" s="92" t="s">
        <v>266</v>
      </c>
      <c r="K22" s="92" t="s">
        <v>17</v>
      </c>
      <c r="L22" s="94" t="s">
        <v>17</v>
      </c>
      <c r="M22" s="132"/>
      <c r="N22" s="132"/>
    </row>
    <row r="23" spans="1:14" s="102" customFormat="1" ht="24">
      <c r="A23" s="162">
        <v>2089</v>
      </c>
      <c r="B23" s="90" t="s">
        <v>128</v>
      </c>
      <c r="C23" s="91" t="s">
        <v>131</v>
      </c>
      <c r="D23" s="92">
        <v>128</v>
      </c>
      <c r="E23" s="93">
        <f t="shared" si="2"/>
        <v>19.814241486068113</v>
      </c>
      <c r="F23" s="92" t="s">
        <v>106</v>
      </c>
      <c r="G23" s="92" t="s">
        <v>285</v>
      </c>
      <c r="H23" s="92" t="s">
        <v>270</v>
      </c>
      <c r="I23" s="92" t="s">
        <v>265</v>
      </c>
      <c r="J23" s="92" t="s">
        <v>266</v>
      </c>
      <c r="K23" s="92" t="s">
        <v>17</v>
      </c>
      <c r="L23" s="94" t="s">
        <v>17</v>
      </c>
      <c r="M23" s="131"/>
      <c r="N23" s="131"/>
    </row>
    <row r="24" spans="1:14" s="102" customFormat="1" ht="24">
      <c r="A24" s="162">
        <v>2076</v>
      </c>
      <c r="B24" s="90" t="s">
        <v>129</v>
      </c>
      <c r="C24" s="91" t="s">
        <v>284</v>
      </c>
      <c r="D24" s="92">
        <v>13</v>
      </c>
      <c r="E24" s="93">
        <f t="shared" si="2"/>
        <v>2.0123839009287927</v>
      </c>
      <c r="F24" s="92" t="s">
        <v>104</v>
      </c>
      <c r="G24" s="92" t="s">
        <v>269</v>
      </c>
      <c r="H24" s="92" t="s">
        <v>270</v>
      </c>
      <c r="I24" s="92" t="s">
        <v>265</v>
      </c>
      <c r="J24" s="92" t="s">
        <v>266</v>
      </c>
      <c r="K24" s="92" t="s">
        <v>17</v>
      </c>
      <c r="L24" s="94" t="s">
        <v>17</v>
      </c>
      <c r="M24" s="131"/>
      <c r="N24" s="131"/>
    </row>
    <row r="25" spans="1:14" s="102" customFormat="1" ht="24">
      <c r="A25" s="162">
        <v>2126</v>
      </c>
      <c r="B25" s="90" t="s">
        <v>129</v>
      </c>
      <c r="C25" s="91" t="s">
        <v>293</v>
      </c>
      <c r="D25" s="92">
        <v>14</v>
      </c>
      <c r="E25" s="93">
        <f t="shared" si="2"/>
        <v>2.1671826625386998</v>
      </c>
      <c r="F25" s="92" t="s">
        <v>104</v>
      </c>
      <c r="G25" s="92" t="s">
        <v>269</v>
      </c>
      <c r="H25" s="92" t="s">
        <v>270</v>
      </c>
      <c r="I25" s="92" t="s">
        <v>265</v>
      </c>
      <c r="J25" s="92" t="s">
        <v>266</v>
      </c>
      <c r="K25" s="92" t="s">
        <v>17</v>
      </c>
      <c r="L25" s="94" t="s">
        <v>17</v>
      </c>
      <c r="M25" s="132"/>
      <c r="N25" s="132"/>
    </row>
    <row r="26" spans="1:14" s="102" customFormat="1" ht="24">
      <c r="A26" s="162">
        <v>2327</v>
      </c>
      <c r="B26" s="90" t="s">
        <v>140</v>
      </c>
      <c r="C26" s="91" t="s">
        <v>296</v>
      </c>
      <c r="D26" s="92">
        <v>200</v>
      </c>
      <c r="E26" s="93">
        <f t="shared" si="2"/>
        <v>30.959752321981423</v>
      </c>
      <c r="F26" s="92" t="s">
        <v>268</v>
      </c>
      <c r="G26" s="92" t="s">
        <v>99</v>
      </c>
      <c r="H26" s="92" t="s">
        <v>100</v>
      </c>
      <c r="I26" s="92" t="s">
        <v>265</v>
      </c>
      <c r="J26" s="92" t="s">
        <v>266</v>
      </c>
      <c r="K26" s="92" t="s">
        <v>17</v>
      </c>
      <c r="L26" s="94" t="s">
        <v>17</v>
      </c>
      <c r="M26" s="132"/>
      <c r="N26" s="132"/>
    </row>
    <row r="27" spans="1:14" s="102" customFormat="1" ht="24">
      <c r="A27" s="162">
        <v>2113</v>
      </c>
      <c r="B27" s="90" t="s">
        <v>138</v>
      </c>
      <c r="C27" s="91" t="s">
        <v>139</v>
      </c>
      <c r="D27" s="92">
        <v>40</v>
      </c>
      <c r="E27" s="93">
        <f t="shared" si="2"/>
        <v>6.1919504643962853</v>
      </c>
      <c r="F27" s="92" t="s">
        <v>268</v>
      </c>
      <c r="G27" s="92" t="s">
        <v>99</v>
      </c>
      <c r="H27" s="92" t="s">
        <v>100</v>
      </c>
      <c r="I27" s="92" t="s">
        <v>265</v>
      </c>
      <c r="J27" s="92" t="s">
        <v>266</v>
      </c>
      <c r="K27" s="92" t="s">
        <v>17</v>
      </c>
      <c r="L27" s="94" t="s">
        <v>17</v>
      </c>
      <c r="M27" s="131"/>
      <c r="N27" s="131"/>
    </row>
    <row r="28" spans="1:14" s="102" customFormat="1" ht="24">
      <c r="A28" s="162">
        <v>2123</v>
      </c>
      <c r="B28" s="90" t="s">
        <v>143</v>
      </c>
      <c r="C28" s="91" t="s">
        <v>292</v>
      </c>
      <c r="D28" s="92">
        <v>11</v>
      </c>
      <c r="E28" s="93">
        <f t="shared" si="2"/>
        <v>1.7027863777089782</v>
      </c>
      <c r="F28" s="92" t="s">
        <v>104</v>
      </c>
      <c r="G28" s="92" t="s">
        <v>269</v>
      </c>
      <c r="H28" s="92" t="s">
        <v>270</v>
      </c>
      <c r="I28" s="92" t="s">
        <v>265</v>
      </c>
      <c r="J28" s="92" t="s">
        <v>266</v>
      </c>
      <c r="K28" s="92" t="s">
        <v>17</v>
      </c>
      <c r="L28" s="94" t="s">
        <v>17</v>
      </c>
      <c r="M28" s="131"/>
      <c r="N28" s="131"/>
    </row>
    <row r="29" spans="1:14" s="102" customFormat="1" ht="24">
      <c r="A29" s="162">
        <v>2086</v>
      </c>
      <c r="B29" s="90">
        <v>40601</v>
      </c>
      <c r="C29" s="91" t="s">
        <v>904</v>
      </c>
      <c r="D29" s="92">
        <v>35</v>
      </c>
      <c r="E29" s="93">
        <f t="shared" si="2"/>
        <v>5.4179566563467496</v>
      </c>
      <c r="F29" s="92" t="s">
        <v>112</v>
      </c>
      <c r="G29" s="92" t="s">
        <v>285</v>
      </c>
      <c r="H29" s="92" t="s">
        <v>283</v>
      </c>
      <c r="I29" s="92" t="s">
        <v>265</v>
      </c>
      <c r="J29" s="92" t="s">
        <v>266</v>
      </c>
      <c r="K29" s="92" t="s">
        <v>17</v>
      </c>
      <c r="L29" s="94" t="s">
        <v>17</v>
      </c>
      <c r="M29" s="131"/>
      <c r="N29" s="131"/>
    </row>
    <row r="30" spans="1:14" s="102" customFormat="1" ht="24">
      <c r="A30" s="162">
        <v>2121</v>
      </c>
      <c r="B30" s="90" t="s">
        <v>141</v>
      </c>
      <c r="C30" s="91" t="s">
        <v>291</v>
      </c>
      <c r="D30" s="92">
        <v>11</v>
      </c>
      <c r="E30" s="93">
        <f t="shared" si="2"/>
        <v>1.7027863777089782</v>
      </c>
      <c r="F30" s="92" t="s">
        <v>104</v>
      </c>
      <c r="G30" s="92" t="s">
        <v>269</v>
      </c>
      <c r="H30" s="92" t="s">
        <v>103</v>
      </c>
      <c r="I30" s="92" t="s">
        <v>265</v>
      </c>
      <c r="J30" s="92" t="s">
        <v>266</v>
      </c>
      <c r="K30" s="92" t="s">
        <v>17</v>
      </c>
      <c r="L30" s="94" t="s">
        <v>17</v>
      </c>
      <c r="M30" s="131"/>
      <c r="N30" s="131"/>
    </row>
    <row r="31" spans="1:14" ht="15">
      <c r="D31" s="161" t="s">
        <v>908</v>
      </c>
      <c r="E31" s="212">
        <f>SUM(E5:E30)</f>
        <v>165.63467492260062</v>
      </c>
    </row>
  </sheetData>
  <sortState ref="A3:L35">
    <sortCondition ref="B3:B35"/>
  </sortState>
  <phoneticPr fontId="34" type="noConversion"/>
  <dataValidations count="1">
    <dataValidation type="list" allowBlank="1" showInputMessage="1" showErrorMessage="1" sqref="G24:G30 G19:G22 G15:G17 G11:G13 G4:G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Cashflow</vt:lpstr>
      <vt:lpstr>Balance</vt:lpstr>
      <vt:lpstr>P&amp;L by Program</vt:lpstr>
      <vt:lpstr>P&amp;L Summary</vt:lpstr>
      <vt:lpstr>Sum Func Exp</vt:lpstr>
      <vt:lpstr>Detailed Income</vt:lpstr>
      <vt:lpstr>Detailed Expenses</vt:lpstr>
      <vt:lpstr>Salaries Only</vt:lpstr>
      <vt:lpstr>Explanation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2011-10-09T08:45:13Z</dcterms:created>
  <dcterms:modified xsi:type="dcterms:W3CDTF">2012-05-30T08:41:08Z</dcterms:modified>
</cp:coreProperties>
</file>